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1F33EB41-7451-124B-8414-785CEF3C4F00}" xr6:coauthVersionLast="47" xr6:coauthVersionMax="47" xr10:uidLastSave="{00000000-0000-0000-0000-000000000000}"/>
  <bookViews>
    <workbookView xWindow="0" yWindow="500" windowWidth="28800" windowHeight="15980" tabRatio="855"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37" l="1"/>
  <c r="Q18" i="37"/>
  <c r="R18" i="37"/>
  <c r="S18" i="37"/>
  <c r="T18" i="37"/>
  <c r="P19" i="37"/>
  <c r="Q19" i="37"/>
  <c r="R19" i="37"/>
  <c r="S19" i="37"/>
  <c r="T19" i="37"/>
  <c r="P20" i="37"/>
  <c r="Q20" i="37"/>
  <c r="R20" i="37"/>
  <c r="S20" i="37"/>
  <c r="T20" i="37"/>
  <c r="V8" i="38" l="1"/>
  <c r="U8" i="38"/>
  <c r="T8" i="38"/>
  <c r="S8" i="38"/>
  <c r="R8" i="38"/>
  <c r="S23" i="36"/>
  <c r="R23" i="36"/>
  <c r="Q23" i="36"/>
  <c r="P23" i="36"/>
  <c r="O23" i="36"/>
  <c r="R10" i="34"/>
  <c r="Q10" i="34"/>
  <c r="P10" i="34"/>
  <c r="O10" i="34"/>
  <c r="N10" i="34"/>
  <c r="R9" i="34"/>
  <c r="Q9" i="34"/>
  <c r="P9" i="34"/>
  <c r="O9" i="34"/>
  <c r="N9" i="34"/>
  <c r="R14" i="45"/>
  <c r="Q14" i="45"/>
  <c r="P14" i="45"/>
  <c r="O14" i="45"/>
  <c r="N14" i="45"/>
  <c r="P9" i="44"/>
  <c r="O9" i="44"/>
  <c r="N9" i="44"/>
  <c r="M9" i="44"/>
  <c r="P8" i="44"/>
  <c r="O8" i="44"/>
  <c r="N8" i="44"/>
  <c r="M8" i="44"/>
  <c r="N13" i="31"/>
  <c r="M13" i="31"/>
  <c r="L13" i="31"/>
  <c r="S14" i="43"/>
  <c r="R14" i="43"/>
  <c r="Q14" i="43"/>
  <c r="P14" i="43"/>
  <c r="S47" i="30"/>
  <c r="R47" i="30"/>
  <c r="Q47" i="30"/>
  <c r="P47" i="30"/>
  <c r="O47" i="30"/>
  <c r="S46" i="30"/>
  <c r="R46" i="30"/>
  <c r="Q46" i="30"/>
  <c r="P46" i="30"/>
  <c r="O46" i="30"/>
  <c r="S45" i="30"/>
  <c r="R45" i="30"/>
  <c r="Q45" i="30"/>
  <c r="P45" i="30"/>
  <c r="O45" i="30"/>
  <c r="S44" i="30"/>
  <c r="R44" i="30"/>
  <c r="Q44" i="30"/>
  <c r="P44" i="30"/>
  <c r="O44" i="30"/>
  <c r="P29" i="25"/>
  <c r="O29" i="25"/>
  <c r="N29" i="25"/>
  <c r="M29" i="25"/>
  <c r="P28" i="25"/>
  <c r="O28" i="25"/>
  <c r="N28" i="25"/>
  <c r="M28" i="25"/>
  <c r="P27" i="25"/>
  <c r="O27" i="25"/>
  <c r="N27" i="25"/>
  <c r="M27" i="25"/>
  <c r="P26" i="25"/>
  <c r="O26" i="25"/>
  <c r="N26" i="25"/>
  <c r="M26" i="25"/>
  <c r="N25" i="29"/>
  <c r="M25" i="29"/>
  <c r="L25" i="29"/>
  <c r="N24" i="29"/>
  <c r="M24" i="29"/>
  <c r="L24" i="29"/>
  <c r="N23" i="29"/>
  <c r="M23" i="29"/>
  <c r="L23" i="29"/>
  <c r="V7" i="38"/>
  <c r="U7" i="38"/>
  <c r="T7" i="38"/>
  <c r="S7" i="38"/>
  <c r="R7" i="38"/>
  <c r="T17" i="37"/>
  <c r="S17" i="37"/>
  <c r="R17" i="37"/>
  <c r="Q17" i="37"/>
  <c r="P17" i="37"/>
  <c r="T16" i="37"/>
  <c r="S16" i="37"/>
  <c r="R16" i="37"/>
  <c r="Q16" i="37"/>
  <c r="P16" i="37"/>
  <c r="T15" i="37"/>
  <c r="S15" i="37"/>
  <c r="R15" i="37"/>
  <c r="Q15" i="37"/>
  <c r="P15" i="37"/>
  <c r="S22" i="36"/>
  <c r="R22" i="36"/>
  <c r="Q22" i="36"/>
  <c r="P22" i="36"/>
  <c r="O22" i="36"/>
  <c r="S21" i="36"/>
  <c r="R21" i="36"/>
  <c r="Q21" i="36"/>
  <c r="P21" i="36"/>
  <c r="O21" i="36"/>
  <c r="S20" i="36"/>
  <c r="R20" i="36"/>
  <c r="Q20" i="36"/>
  <c r="P20" i="36"/>
  <c r="O20" i="36"/>
  <c r="R13" i="45"/>
  <c r="Q13" i="45"/>
  <c r="P13" i="45"/>
  <c r="O13" i="45"/>
  <c r="N13" i="45"/>
  <c r="R12" i="45"/>
  <c r="Q12" i="45"/>
  <c r="P12" i="45"/>
  <c r="O12" i="45"/>
  <c r="N12" i="45"/>
  <c r="P14" i="33"/>
  <c r="O14" i="33"/>
  <c r="N14" i="33"/>
  <c r="M14" i="33"/>
  <c r="P13" i="33"/>
  <c r="O13" i="33"/>
  <c r="N13" i="33"/>
  <c r="M13" i="33"/>
  <c r="N12" i="31"/>
  <c r="M12" i="31"/>
  <c r="L12" i="31"/>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2" i="29"/>
  <c r="M22" i="29"/>
  <c r="L22" i="29"/>
  <c r="S13" i="43"/>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<sst xmlns="http://schemas.openxmlformats.org/spreadsheetml/2006/main" count="4078" uniqueCount="1076">
  <si>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</si>
  <si>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</si>
  <si>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</si>
  <si>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</si>
  <si>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</si>
  <si>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</si>
  <si>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</si>
  <si>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</si>
  <si>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</si>
  <si>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</si>
  <si>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</si>
  <si>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</si>
  <si>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</si>
  <si>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</si>
  <si>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</si>
  <si>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</si>
  <si>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</si>
  <si>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</si>
  <si>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</si>
  <si>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</si>
  <si>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</si>
  <si>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</si>
  <si>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</si>
  <si>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</si>
  <si>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</si>
  <si>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</si>
  <si>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</si>
  <si>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</si>
  <si>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</si>
  <si>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</si>
  <si>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</si>
  <si>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</si>
  <si>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</si>
  <si>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</si>
  <si>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</si>
  <si>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</si>
  <si>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</si>
  <si>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</si>
  <si>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</si>
  <si>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</si>
  <si>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</si>
  <si>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</si>
  <si>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</si>
  <si>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</si>
  <si>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</si>
  <si>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</si>
  <si>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</si>
  <si>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</si>
  <si>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</si>
  <si>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</si>
  <si>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</si>
  <si>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</si>
  <si>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</si>
  <si>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</si>
  <si>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</si>
  <si>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</si>
  <si>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</si>
  <si>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</si>
  <si>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</si>
  <si>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</si>
  <si>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</si>
  <si>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</si>
  <si>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</si>
  <si>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</si>
  <si>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</si>
  <si>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</si>
  <si>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</si>
  <si>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</si>
  <si>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</si>
  <si>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</si>
  <si>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</si>
  <si>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</si>
  <si>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</si>
  <si>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</si>
  <si>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</si>
  <si>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</si>
  <si>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</si>
  <si>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</si>
  <si>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</si>
  <si>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</si>
  <si>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</si>
  <si>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</si>
  <si>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</si>
  <si>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</si>
  <si>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</si>
  <si>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</si>
  <si>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</si>
  <si>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</si>
  <si>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</si>
  <si>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</si>
  <si>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</si>
  <si>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</si>
  <si>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</si>
  <si>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</si>
  <si>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</si>
  <si>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</si>
  <si>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</si>
  <si>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</si>
  <si>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</si>
  <si>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</si>
  <si>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</si>
  <si>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</si>
  <si>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</si>
  <si>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</si>
  <si>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</si>
  <si>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</si>
  <si>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</si>
  <si>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</si>
  <si>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</si>
  <si>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</si>
  <si>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</si>
  <si>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</si>
  <si>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</si>
  <si>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</si>
  <si>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</si>
  <si>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</si>
  <si>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</si>
  <si>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</si>
  <si>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</si>
  <si>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</si>
  <si>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</si>
  <si>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</si>
  <si>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</si>
  <si>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</si>
  <si>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</si>
  <si>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</si>
  <si>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</si>
  <si>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</si>
  <si>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</si>
  <si>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</si>
  <si>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</si>
  <si>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</si>
  <si>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</si>
  <si>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</si>
  <si>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</si>
  <si>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</si>
  <si>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</si>
  <si>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</si>
  <si>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</si>
  <si>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</si>
  <si>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</si>
  <si>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</si>
  <si>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</si>
  <si>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</si>
  <si>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</si>
  <si>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</si>
  <si>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</si>
  <si>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</si>
  <si>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</si>
  <si>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</si>
  <si>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</si>
  <si>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</si>
  <si>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</si>
  <si>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</si>
  <si>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</si>
  <si>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</si>
  <si>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</si>
  <si>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</si>
  <si>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</si>
  <si>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</si>
  <si>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</si>
  <si>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</si>
  <si>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</si>
  <si>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</si>
  <si>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</si>
  <si>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</si>
  <si>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</si>
  <si>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</si>
  <si>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</si>
  <si>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</si>
  <si>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</si>
  <si>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</si>
  <si>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</si>
  <si>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</si>
  <si>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</si>
  <si>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</si>
  <si>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</si>
  <si>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</si>
  <si>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</si>
  <si>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</si>
  <si>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</si>
  <si>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</si>
  <si>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</si>
  <si>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</si>
  <si>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</si>
  <si>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</si>
  <si>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</si>
  <si>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</si>
  <si>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</si>
  <si>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</si>
  <si>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</si>
  <si>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</si>
  <si>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</si>
  <si>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</si>
  <si>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</si>
  <si>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</si>
  <si>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</si>
  <si>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</si>
  <si>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</si>
  <si>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</si>
  <si>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</si>
  <si>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</si>
  <si>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</si>
  <si>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</si>
  <si>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</si>
  <si>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</si>
  <si>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</si>
  <si>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</si>
  <si>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</si>
  <si>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</si>
  <si>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</si>
  <si>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</si>
  <si>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</si>
  <si>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</si>
  <si>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</si>
  <si>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</si>
  <si>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</si>
  <si>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</si>
  <si>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</si>
  <si>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</si>
  <si>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</si>
  <si>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</si>
  <si>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</si>
  <si>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</si>
  <si>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</si>
  <si>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</si>
  <si>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</si>
  <si>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</si>
  <si>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</si>
  <si>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</si>
  <si>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</si>
  <si>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</si>
  <si>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</si>
  <si>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</si>
  <si>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</si>
  <si>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</si>
  <si>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</si>
  <si>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</si>
  <si>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</si>
  <si>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</si>
  <si>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</si>
  <si>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</si>
  <si>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</si>
  <si>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</si>
  <si>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</si>
  <si>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</si>
  <si>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</si>
  <si>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</si>
  <si>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</si>
  <si>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</si>
  <si>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</si>
  <si>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</si>
  <si>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</si>
  <si>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</si>
  <si>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</si>
  <si>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</si>
  <si>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</si>
  <si>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</si>
  <si>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</si>
  <si>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</si>
  <si>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</si>
  <si>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</si>
  <si>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</si>
  <si>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</si>
  <si>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</si>
  <si>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</si>
  <si>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</si>
  <si>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</si>
  <si>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</si>
  <si>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</si>
  <si>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</si>
  <si>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</si>
  <si>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</si>
  <si>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</si>
  <si>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</si>
  <si>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</si>
  <si>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</si>
  <si>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</si>
  <si>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</si>
  <si>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</si>
  <si>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</si>
  <si>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</si>
  <si>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</si>
  <si>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</si>
  <si>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</si>
  <si>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</si>
  <si>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</si>
  <si>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</si>
  <si>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</si>
  <si>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</si>
  <si>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</si>
  <si>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</si>
  <si>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</si>
  <si>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</si>
  <si>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</si>
  <si>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</si>
  <si>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</si>
  <si>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</si>
  <si>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</si>
  <si>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</si>
  <si>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</si>
  <si>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</si>
  <si>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</si>
  <si>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</si>
  <si>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</si>
  <si>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</si>
  <si>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</si>
  <si>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</si>
  <si>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</si>
  <si>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</si>
  <si>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</si>
  <si>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</si>
  <si>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</si>
  <si>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</si>
  <si>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</si>
  <si>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</si>
  <si>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</si>
  <si>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</si>
  <si>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</si>
  <si>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</si>
  <si>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</si>
  <si>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</si>
  <si>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</si>
  <si>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</si>
  <si>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</si>
  <si>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</si>
  <si>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</si>
  <si>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</si>
  <si>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</si>
  <si>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</si>
  <si>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</si>
  <si>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</si>
  <si>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</si>
  <si>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</si>
  <si>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</si>
  <si>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</si>
  <si>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</si>
  <si>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</si>
  <si>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</si>
  <si>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</si>
  <si>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</si>
  <si>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</si>
  <si>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</si>
  <si>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</si>
  <si>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</si>
  <si>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</si>
  <si>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</si>
  <si>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</si>
  <si>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</si>
  <si>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</si>
  <si>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</si>
  <si>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</si>
  <si>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</si>
  <si>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</si>
  <si>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</si>
  <si>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</si>
  <si>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</si>
  <si>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</si>
  <si>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</si>
  <si>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</si>
  <si>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</si>
  <si>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</si>
  <si>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</si>
  <si>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</si>
  <si>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</si>
  <si>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</si>
  <si>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</si>
  <si>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</si>
  <si>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</si>
  <si>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</si>
  <si>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</si>
  <si>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</si>
  <si>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</si>
  <si>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</si>
  <si>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</si>
  <si>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</si>
  <si>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</si>
  <si>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</si>
  <si>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</si>
  <si>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</si>
  <si>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</si>
  <si>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</si>
  <si>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</si>
  <si>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</si>
  <si>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</si>
  <si>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</si>
  <si>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</si>
  <si>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</si>
  <si>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</si>
  <si>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</si>
  <si>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</si>
  <si>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</si>
  <si>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</si>
  <si>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</si>
  <si>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</si>
  <si>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</si>
  <si>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</si>
  <si>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</si>
  <si>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</si>
  <si>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</si>
  <si>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</si>
  <si>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</si>
  <si>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</si>
  <si>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</si>
  <si>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</si>
  <si>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</si>
  <si>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</si>
  <si>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</si>
  <si>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</si>
  <si>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</si>
  <si>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</si>
  <si>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</si>
  <si>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</si>
  <si>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</si>
  <si>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</si>
  <si>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</si>
  <si>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</si>
  <si>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</si>
  <si>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</si>
  <si>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</si>
  <si>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</si>
  <si>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</si>
  <si>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</si>
  <si>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</si>
  <si>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</si>
  <si>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</si>
  <si>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</si>
  <si>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</si>
  <si>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</si>
  <si>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</si>
  <si>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</si>
  <si>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</si>
  <si>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</si>
  <si>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</si>
  <si>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</si>
  <si>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</si>
  <si>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</si>
  <si>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</si>
  <si>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</si>
  <si>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</si>
  <si>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</si>
  <si>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</si>
  <si>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</si>
  <si>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</si>
  <si>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</si>
  <si>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</si>
  <si>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</si>
  <si>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</si>
  <si>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</si>
  <si>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</si>
  <si>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</si>
  <si>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</si>
  <si>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</si>
  <si>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</si>
  <si>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</si>
  <si>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</si>
  <si>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</si>
  <si>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</si>
  <si>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</si>
  <si>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</si>
  <si>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</si>
  <si>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</si>
  <si>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</si>
  <si>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</si>
  <si>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</si>
  <si>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</si>
  <si>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</si>
  <si>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</si>
  <si>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</si>
  <si>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</si>
  <si>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</si>
  <si>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</si>
  <si>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</si>
  <si>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</si>
  <si>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</si>
  <si>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</si>
  <si>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</si>
  <si>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</si>
  <si>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</si>
  <si>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</si>
  <si>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</si>
  <si>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</si>
  <si>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</si>
  <si>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</si>
  <si>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</si>
  <si>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</si>
  <si>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</si>
  <si>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</si>
  <si>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</si>
  <si>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</si>
  <si>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</si>
  <si>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</si>
  <si>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</si>
  <si>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</si>
  <si>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</si>
  <si>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</si>
  <si>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</si>
  <si>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</si>
  <si>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</si>
  <si>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</si>
  <si>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</si>
  <si>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</si>
  <si>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</si>
  <si>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</si>
  <si>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</si>
  <si>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</si>
  <si>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</si>
  <si>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</si>
  <si>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</si>
  <si>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</si>
  <si>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</si>
  <si>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</si>
  <si>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</si>
  <si>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</si>
  <si>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</si>
  <si>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</si>
  <si>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</si>
  <si>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</si>
  <si>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</si>
  <si>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</si>
  <si>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</si>
  <si>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</si>
  <si>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</si>
  <si>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</si>
  <si>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</si>
  <si>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</si>
  <si>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</si>
  <si>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</si>
  <si>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</si>
  <si>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</si>
  <si>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</si>
  <si>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</si>
  <si>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</si>
  <si>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</si>
  <si>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</si>
  <si>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</si>
  <si>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</si>
  <si>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</si>
  <si>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</si>
  <si>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</si>
  <si>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</si>
  <si>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</si>
  <si>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</si>
  <si>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</si>
  <si>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</si>
  <si>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</si>
  <si>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</si>
  <si>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</si>
  <si>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</si>
  <si>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</si>
  <si>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</si>
  <si>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</si>
  <si>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</si>
  <si>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</si>
  <si>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</si>
  <si>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</si>
  <si>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</si>
  <si>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</si>
  <si>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</si>
  <si>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</si>
  <si>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</si>
  <si>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</si>
  <si>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</si>
  <si>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</si>
  <si>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</si>
  <si>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</si>
  <si>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</si>
  <si>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</si>
  <si>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</si>
  <si>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</si>
  <si>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</si>
  <si>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</si>
  <si>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</si>
  <si>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</si>
  <si>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</si>
  <si>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</si>
  <si>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</si>
  <si>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</si>
  <si>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</si>
  <si>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</si>
  <si>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</si>
  <si>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</si>
  <si>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</si>
  <si>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</si>
  <si>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</si>
  <si>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</si>
  <si>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</si>
  <si>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</si>
  <si>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</si>
  <si>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</si>
  <si>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</si>
  <si>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</si>
  <si>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</si>
  <si>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</si>
  <si>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</si>
  <si>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</si>
  <si>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</si>
  <si>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</si>
  <si>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</si>
  <si>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</si>
  <si>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</si>
  <si>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</si>
  <si>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</si>
  <si>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</si>
  <si>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</si>
  <si>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</si>
  <si>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</si>
  <si>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</si>
  <si>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</si>
  <si>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</si>
  <si>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</si>
  <si>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</si>
  <si>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</si>
  <si>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</si>
  <si>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</si>
  <si>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</si>
  <si>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</si>
  <si>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</si>
  <si>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</si>
  <si>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</si>
  <si>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</si>
  <si>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</si>
  <si>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</si>
  <si>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</si>
  <si>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</si>
  <si>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</si>
  <si>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</si>
  <si>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</si>
  <si>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</si>
  <si>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</si>
  <si>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</si>
  <si>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</si>
  <si>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</si>
  <si>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</si>
  <si>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</si>
  <si>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</si>
  <si>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</si>
  <si>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</si>
  <si>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</si>
  <si>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</si>
  <si>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</si>
  <si>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</si>
  <si>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</si>
  <si>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</si>
  <si>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</si>
  <si>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</si>
  <si>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</si>
  <si>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</si>
  <si>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</si>
  <si>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</si>
  <si>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</si>
  <si>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</si>
  <si>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</si>
  <si>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</si>
  <si>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</si>
  <si>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</si>
  <si>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</si>
  <si>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</si>
  <si>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</si>
  <si>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</si>
  <si>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</si>
  <si>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</si>
  <si>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</si>
  <si>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</si>
  <si>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</si>
  <si>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</si>
  <si>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</si>
  <si>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</si>
  <si>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</si>
  <si>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</si>
  <si>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</si>
  <si>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</si>
  <si>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</si>
  <si>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</si>
  <si>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</si>
  <si>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</si>
  <si>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</si>
  <si>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</si>
  <si>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</si>
  <si>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</si>
  <si>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</si>
  <si>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</si>
  <si>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</si>
  <si>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</si>
  <si>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</si>
  <si>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</si>
  <si>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</si>
  <si>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</si>
  <si>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</si>
  <si>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</si>
  <si>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</si>
  <si>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</si>
  <si>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</si>
  <si>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</si>
  <si>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</si>
  <si>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</si>
  <si>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</si>
  <si>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</si>
  <si>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</si>
  <si>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</si>
  <si>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</si>
  <si>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</si>
  <si>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</si>
  <si>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</si>
  <si>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</si>
  <si>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</si>
  <si>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</si>
  <si>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</si>
  <si>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</si>
  <si>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</si>
  <si>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</si>
  <si>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</si>
  <si>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</si>
  <si>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</si>
  <si>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</si>
  <si>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</si>
  <si>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</si>
  <si>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</si>
  <si>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</si>
  <si>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</si>
  <si>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</si>
  <si>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</si>
  <si>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</si>
  <si>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</si>
  <si>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</si>
  <si>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</si>
  <si>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</si>
  <si>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</si>
  <si>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</si>
  <si>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</si>
  <si>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</si>
  <si>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</si>
  <si>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</si>
  <si>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</si>
  <si>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</si>
  <si>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</si>
  <si>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</si>
  <si>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</si>
  <si>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</si>
  <si>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</si>
  <si>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</si>
  <si>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</si>
  <si>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</si>
  <si>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</si>
  <si>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</si>
  <si>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</si>
  <si>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</si>
  <si>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</si>
  <si>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</si>
  <si>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</si>
  <si>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</si>
  <si>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</si>
  <si>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</si>
  <si>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</si>
  <si>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</si>
  <si>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</si>
  <si>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</si>
  <si>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</si>
  <si>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</si>
  <si>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</si>
  <si>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</si>
  <si>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</si>
  <si>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</si>
  <si>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</si>
  <si>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</si>
  <si>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</si>
  <si>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</si>
  <si>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</si>
  <si>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</si>
  <si>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</si>
  <si>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</si>
  <si>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</si>
  <si>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</si>
  <si>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</si>
  <si>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</si>
  <si>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</si>
  <si>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</si>
  <si>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</si>
  <si>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</si>
  <si>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</si>
  <si>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</si>
  <si>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</si>
  <si>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</si>
  <si>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</si>
  <si>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</si>
  <si>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</si>
  <si>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</si>
  <si>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</si>
  <si>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</si>
  <si>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</si>
  <si>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</si>
  <si>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</si>
  <si>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</si>
  <si>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</si>
  <si>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</si>
  <si>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</si>
  <si>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</si>
  <si>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</si>
  <si>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</si>
  <si>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</si>
  <si>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</si>
  <si>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</si>
  <si>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</si>
  <si>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</si>
  <si>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</si>
  <si>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</si>
  <si>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</si>
  <si>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</si>
  <si>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</si>
  <si>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</si>
  <si>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</si>
  <si>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</si>
  <si>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</si>
  <si>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</si>
  <si>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</si>
  <si>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</si>
  <si>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</si>
  <si>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</si>
  <si>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</si>
  <si>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</si>
  <si>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</si>
  <si>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</si>
  <si>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</si>
  <si>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</si>
  <si>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</si>
  <si>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</si>
  <si>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</si>
  <si>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</si>
  <si>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</si>
  <si>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</si>
  <si>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</si>
  <si>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</si>
  <si>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</si>
  <si>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</si>
  <si>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</si>
  <si>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</si>
  <si>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</si>
  <si>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</si>
  <si>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</si>
  <si>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</si>
  <si>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</si>
  <si>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</si>
  <si>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</si>
  <si>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</si>
  <si>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</si>
  <si>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</si>
  <si>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</si>
  <si>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</si>
  <si>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</si>
  <si>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</si>
  <si>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</si>
  <si>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</si>
  <si>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</si>
  <si>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</si>
  <si>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</si>
  <si>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</si>
  <si>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</si>
  <si>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</si>
  <si>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</si>
  <si>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</si>
  <si>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</si>
  <si>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</si>
  <si>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</si>
  <si>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</si>
  <si>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</si>
  <si>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</si>
  <si>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</si>
  <si>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</si>
  <si>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</si>
  <si>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</si>
  <si>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</si>
  <si>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</si>
  <si>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</si>
  <si>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</si>
  <si>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</si>
  <si>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</si>
  <si>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</si>
  <si>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</si>
  <si>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</si>
  <si>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</si>
  <si>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</si>
  <si>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</si>
  <si>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</si>
  <si>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</si>
  <si>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</si>
  <si>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</si>
  <si>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</si>
  <si>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</si>
  <si>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</si>
  <si>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</si>
  <si>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</si>
  <si>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</si>
  <si>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</si>
  <si>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</si>
  <si>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</si>
  <si>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</si>
  <si>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</si>
  <si>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</si>
  <si>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</si>
  <si>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</si>
  <si>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</si>
  <si>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</si>
  <si>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</si>
  <si>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</si>
  <si>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</si>
  <si>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</si>
  <si>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</si>
  <si>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</si>
  <si>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</si>
  <si>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</si>
  <si>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</si>
  <si>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</si>
  <si>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</si>
  <si>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</si>
  <si>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</si>
  <si>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</si>
  <si>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</si>
  <si>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</si>
  <si>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</si>
  <si>
    <t>2未勝利</t>
    <rPh sb="1" eb="2">
      <t>ミショウリ</t>
    </rPh>
    <phoneticPr fontId="12"/>
  </si>
  <si>
    <t>2未勝利</t>
    <rPh sb="1" eb="2">
      <t>ミショウリ</t>
    </rPh>
    <phoneticPr fontId="3"/>
  </si>
  <si>
    <t>2新馬</t>
    <rPh sb="1" eb="2">
      <t>シンバ</t>
    </rPh>
    <phoneticPr fontId="12"/>
  </si>
  <si>
    <t>2OP</t>
    <phoneticPr fontId="12"/>
  </si>
  <si>
    <t>2 1勝</t>
    <rPh sb="3" eb="4">
      <t>ショウ</t>
    </rPh>
    <phoneticPr fontId="12"/>
  </si>
  <si>
    <t>サトノシュトラーセ</t>
    <phoneticPr fontId="12"/>
  </si>
  <si>
    <t>リバティアイランド</t>
    <phoneticPr fontId="12"/>
  </si>
  <si>
    <t>タマモダイジョッキ</t>
    <phoneticPr fontId="3"/>
  </si>
  <si>
    <t>ジュンゴールド</t>
    <phoneticPr fontId="12"/>
  </si>
  <si>
    <t>ドレシャス</t>
    <phoneticPr fontId="12"/>
  </si>
  <si>
    <t>ヒロノラメール</t>
    <phoneticPr fontId="12"/>
  </si>
  <si>
    <t>バレルターン</t>
    <phoneticPr fontId="12"/>
  </si>
  <si>
    <t>フォーエバーヤング</t>
    <phoneticPr fontId="12"/>
  </si>
  <si>
    <t>タガノエルピーダ</t>
    <phoneticPr fontId="12"/>
  </si>
  <si>
    <t>ﾌﾞﾘｯｸｽｱﾝﾄﾞﾓﾙﾀﾙ</t>
    <phoneticPr fontId="12"/>
  </si>
  <si>
    <t>ケイアイサンデラ</t>
    <phoneticPr fontId="12"/>
  </si>
  <si>
    <t>サンデーファンデー</t>
    <phoneticPr fontId="12"/>
  </si>
  <si>
    <t>ブリュットミレジメ</t>
    <phoneticPr fontId="12"/>
  </si>
  <si>
    <t>ヘネラルカレーラ</t>
    <phoneticPr fontId="12"/>
  </si>
  <si>
    <t>ジョーカプチーノ</t>
    <phoneticPr fontId="12"/>
  </si>
  <si>
    <t>シャラア</t>
    <phoneticPr fontId="3"/>
  </si>
  <si>
    <t>ダノンスウィッチ</t>
    <phoneticPr fontId="3"/>
  </si>
  <si>
    <t>ﾃﾞｸﾗﾚｰｼｮﾝｵﾌﾞｳｫｰ</t>
    <phoneticPr fontId="3"/>
  </si>
  <si>
    <t>ワールドエース</t>
    <phoneticPr fontId="3"/>
  </si>
  <si>
    <t>アンモシエラ</t>
    <phoneticPr fontId="12"/>
  </si>
  <si>
    <t>イントゥミスチーフ</t>
    <phoneticPr fontId="12"/>
  </si>
  <si>
    <t>シュークリーム</t>
    <phoneticPr fontId="12"/>
  </si>
  <si>
    <t>エルサビオ</t>
    <phoneticPr fontId="12"/>
  </si>
  <si>
    <t>オメガタキシード</t>
    <phoneticPr fontId="12"/>
  </si>
  <si>
    <t>エスケンデレヤ</t>
    <phoneticPr fontId="12"/>
  </si>
  <si>
    <t>ペプチドタイガー</t>
    <phoneticPr fontId="3"/>
  </si>
  <si>
    <t>ナナオ</t>
    <phoneticPr fontId="12"/>
  </si>
  <si>
    <t>サイモンザナドゥ</t>
    <phoneticPr fontId="12"/>
  </si>
  <si>
    <t>重</t>
    <rPh sb="0" eb="1">
      <t xml:space="preserve">オモ </t>
    </rPh>
    <phoneticPr fontId="12"/>
  </si>
  <si>
    <t>２歳未勝利にしてもスローペースの展開。断然人気のドレシャスが早め先頭で押し切りで完勝となった。</t>
    <phoneticPr fontId="12"/>
  </si>
  <si>
    <t>今回のメンバーでは抜けていた。次走はエーデルワイス賞だが、そうなると門別馬が強そう。いずれダート短距離で走ってくる馬か。</t>
    <phoneticPr fontId="12"/>
  </si>
  <si>
    <t>少頭数だがハイペースで流れて上がりが掛かる展開に。最後は２頭の一騎打ちを断然人気のヒロノラメールが制して順当勝ち。</t>
    <phoneticPr fontId="12"/>
  </si>
  <si>
    <t>スタートで出遅れて途中で押し上げる競馬。それでも勝ち切るあたりここでは抜けていた。今後はどこまでやれるだろうか。</t>
    <phoneticPr fontId="12"/>
  </si>
  <si>
    <t>ゆったりとした流れからのラスト２ハロンの瞬発戦に。断然人気のバレルターンがリチャードバローズを退けて順当勝ち。</t>
    <phoneticPr fontId="12"/>
  </si>
  <si>
    <t>もう未勝利では明らかに上位の存在だった。次走が重賞となると微妙だが、１勝クラスぐらいなら通用して良さそう。</t>
    <phoneticPr fontId="12"/>
  </si>
  <si>
    <t>好位で脚を溜めて素晴らしい競馬で差し切り勝ち。大型馬の初戦で揉まれる競馬も克服しての勝利。ダートなら相当に期待できる馬か。</t>
    <phoneticPr fontId="12"/>
  </si>
  <si>
    <t>前半スローペースから後半1000m=57.9で最後の2ハロンは&lt;11.0-11.0&gt;の加速ラップ戦。間違いなくハイレベル戦なはずで上位２頭は相当に強そう。</t>
    <phoneticPr fontId="12"/>
  </si>
  <si>
    <t>大外枠からケイアイサンデラが注文を付けて逃げる点。絶妙なスローペースに持ち込めたことで後続は成す術がなかった。</t>
    <phoneticPr fontId="12"/>
  </si>
  <si>
    <t>今回は少頭数の大外枠でハナに立てたのが良かった。藤懸騎手のペースメイクも完璧で時計も非常に優秀。ただテンに遅いのでこの展開に持ち込めるかが鍵。</t>
    <phoneticPr fontId="12"/>
  </si>
  <si>
    <t>かなりのスローペースで明らかに先行馬有利の展開。もう前に行った馬しか勝負にならなかった感じだ。</t>
    <phoneticPr fontId="12"/>
  </si>
  <si>
    <t>前走はかなり厳しい展開でも頑張っていた。今回はスローペースの展開に恵まれた感じがします。</t>
    <phoneticPr fontId="12"/>
  </si>
  <si>
    <t>ジュンゴールド以外はかなり手薄なメンバー構成。早々に先頭に立ったジュンゴールドが後半1000m=57.8でまとめて圧勝となった。</t>
    <phoneticPr fontId="12"/>
  </si>
  <si>
    <t>スローペースを察知してか途中で先頭に立つ競馬。後半1000m=57.8で走るんだから普通に強い。今回は相手が弱かった点がどうだろう。</t>
    <phoneticPr fontId="12"/>
  </si>
  <si>
    <t>新人の河原田騎手が特攻気味に逃げ馬に絡んでいったことでハイペースの前崩れのレースに。後方で脚を溜めていた差し馬に展開が向いた。</t>
    <phoneticPr fontId="12"/>
  </si>
  <si>
    <t>じっくり溜める競馬でハイペースて展開が向いた。このクラスでも展開待ちだったが上のクラスでも同じようなタイプになりそう。</t>
    <phoneticPr fontId="12"/>
  </si>
  <si>
    <t>ヘネラルカレーラが逃げて超スローペースの展開。こんな遅いペースになってしまっては後ろの馬はどうしようもなかった。</t>
    <phoneticPr fontId="12"/>
  </si>
  <si>
    <t>超スローペースの楽逃げが打てて今回は展開に恵まれた。さすがに今回は色々と向きすぎた感じがします。</t>
    <phoneticPr fontId="12"/>
  </si>
  <si>
    <t>内枠の先行馬が主張したことでオープンにしてもかなりのハイペースに。最後は差し追い込み向きの展開になった。</t>
    <phoneticPr fontId="12"/>
  </si>
  <si>
    <t>ヴィクティファルス</t>
    <phoneticPr fontId="12"/>
  </si>
  <si>
    <t>初ダートで勝負所で抜群の手応えで押し上げて素晴らしい競馬。ダート適性は高そうで、この路線なら面白い馬になりそうだ。</t>
    <phoneticPr fontId="12"/>
  </si>
  <si>
    <t>内枠に揉まれたくない先行馬が多くて速い流れに。最後は差し追い込み馬が台頭する展開になった。</t>
    <phoneticPr fontId="3"/>
  </si>
  <si>
    <t>じっくり溜める競馬で最内を通って差し切り勝ち。武豊騎手の神騎乗が炸裂した。ダートは合いそうだが展開待ちタイプではありそうだ。</t>
    <phoneticPr fontId="3"/>
  </si>
  <si>
    <t>プレヴィストがスピードを活かして直線入り口ではセーフティリード。そのまま押し切るかに見えたが、最後の最後にダノンスウィッチが差し切って勝利。</t>
    <phoneticPr fontId="3"/>
  </si>
  <si>
    <t>砂を被って嫌がっていた感じで進んでいかず。ようやく直線で伸びてきて差し切り勝ち。距離はもう少し長い方がいいんじゃないだろうか。</t>
    <phoneticPr fontId="3"/>
  </si>
  <si>
    <t>３ハロン目からゆったりと流れて最後は瞬発力が問われる展開。アンモシエラが早めに抜け出して完勝となった。</t>
    <phoneticPr fontId="12"/>
  </si>
  <si>
    <t>いかにも使いつつ良くなってきた感じ。今回は位置を取れて正攻法ができたのが良かったか。相手なりには走ってきそう。</t>
    <phoneticPr fontId="12"/>
  </si>
  <si>
    <t>少頭数ながらルメール騎乗のワーキングアセットが早めにプレッシャーをかけて地力が問われる流れ。能力断然のサトノシュトラーセがあっさりと突き抜けて勝利。</t>
    <phoneticPr fontId="12"/>
  </si>
  <si>
    <t>初戦のショウナンラプンタの新馬はハイレベル戦。ここに入れば能力断然だった。上のクラスでも通用していい馬だろう。</t>
    <phoneticPr fontId="12"/>
  </si>
  <si>
    <t>京都芝は前日夜の大雨の影響で時計が掛かる馬場。そんな馬場にしてもスローペースの展開で、逃げたシュークリームが後続を大きく突き放した。</t>
    <phoneticPr fontId="12"/>
  </si>
  <si>
    <t>抜群のスタートからあっさり先手を奪って大楽勝。素質は高そうだが、今回はスローだったのでペース流れてどこまでやれるかがポイント。</t>
    <phoneticPr fontId="12"/>
  </si>
  <si>
    <t>京都芝は前日夜の大雨の影響で時計が掛かる馬場。そんな馬場にしてもスローの展開で、ラスト２ハロンの瞬発戦で上位２頭が後続を突き放した。</t>
    <phoneticPr fontId="12"/>
  </si>
  <si>
    <t>スローペースの逃げを打って押し切り勝ち。母系を見ても持続力が売りの立ち回り巧者の可能性が高い。</t>
    <phoneticPr fontId="12"/>
  </si>
  <si>
    <t>改修後の京都ダートは大雨が降っても極端な高速馬場にはならず。ササヤキが積極策を取ったことでよどみない流れになり、最後は２頭が３着以下を突き放した。</t>
    <phoneticPr fontId="12"/>
  </si>
  <si>
    <t>ここ２戦は案外だったがようやく復調してきたか。今回は少頭数が向いているが、素質的には上のクラスでも戦えていい馬だ。</t>
    <phoneticPr fontId="12"/>
  </si>
  <si>
    <t>改修後の京都ダートは大雨が降っても極端な高速馬場にはならず。ハイペースで流れたが、強気に先行したペプチドタイガーが人気に応えて順当勝ち。</t>
    <phoneticPr fontId="3"/>
  </si>
  <si>
    <t>叩き２戦目で積極的な競馬でパフォーマンスを上げてきた。ハイペースを自分で潰しての完勝ですし、上のクラスでも通用するでしょう。</t>
    <phoneticPr fontId="3"/>
  </si>
  <si>
    <t>京都芝は前日夜の大雨の影響で時計が掛かる馬場。少頭数で超のつくスローペースになり、もう完全に行ったもん勝ちのレースに。</t>
    <phoneticPr fontId="12"/>
  </si>
  <si>
    <t>超スローの逃げが打てて完全に展開に恵まれた。これだけで距離をこなしたとみてファンタジーSで人気になるなら怪しそう。</t>
    <phoneticPr fontId="12"/>
  </si>
  <si>
    <t>改修後の京都ダートは大雨が降っても極端な高速馬場にはならず。先行２頭が凄まじく競り合って超ハイペースに。完全に差し有利の結果になった。</t>
    <phoneticPr fontId="12"/>
  </si>
  <si>
    <t>ハイペースで展開は向いたが、それ以上に武豊騎乗でパフォーマンスを一段上げてきた感じ。間違いなく上のクラスでも通用する走りでした。</t>
    <phoneticPr fontId="12"/>
  </si>
  <si>
    <t>京都芝は前日夜の大雨の影響で時計が掛かる馬場。少頭数の割にペースは流れて最後は能力上位の差し馬が順当に走ってきた。</t>
    <phoneticPr fontId="12"/>
  </si>
  <si>
    <t>終始外を回る競馬だったがここでは力が違った。重賞でも走れている馬ですし、オープン昇級後もそれなりに戦えていいでしょう。</t>
    <phoneticPr fontId="12"/>
  </si>
  <si>
    <t>改修後の京都ダートは大雨が降っても極端な高速馬場にはならず。人気のテーオーリカードが飛ばし気味で逃げた結果、誰もついてこれる馬がいなかった。</t>
    <phoneticPr fontId="12"/>
  </si>
  <si>
    <t>淀みないペースで逃げて誰もついて来れなかった。ジャパンダートダービーは展開がきつすぎただけで、まともならこの馬もオープン級の素質か。</t>
    <phoneticPr fontId="12"/>
  </si>
  <si>
    <t>兄弟がすべて活躍している地味な良血。今回はハイレベル戦で素晴らしい勝利でしたし、タガノの馬ですがこれは重賞でも期待したい馬に見えます。</t>
    <phoneticPr fontId="12"/>
  </si>
  <si>
    <t>2 1勝</t>
    <rPh sb="3" eb="4">
      <t>ショウ</t>
    </rPh>
    <phoneticPr fontId="3"/>
  </si>
  <si>
    <t>オールデュスヴラン</t>
    <phoneticPr fontId="12"/>
  </si>
  <si>
    <t>タイキヴァンクール</t>
    <phoneticPr fontId="12"/>
  </si>
  <si>
    <t>ｲﾝﾋﾞﾝｼﾌﾞﾙｽﾋﾟﾘｯﾄ</t>
    <phoneticPr fontId="12"/>
  </si>
  <si>
    <t>インザモーメント</t>
    <phoneticPr fontId="12"/>
  </si>
  <si>
    <t>キャストロペペ</t>
    <phoneticPr fontId="12"/>
  </si>
  <si>
    <t>ミッキーグローリー</t>
    <phoneticPr fontId="12"/>
  </si>
  <si>
    <t>ケーブパール</t>
    <phoneticPr fontId="12"/>
  </si>
  <si>
    <t>ブルーアイドガール</t>
    <phoneticPr fontId="12"/>
  </si>
  <si>
    <t>ファー</t>
    <phoneticPr fontId="12"/>
  </si>
  <si>
    <t>レッドファルクス</t>
    <phoneticPr fontId="12"/>
  </si>
  <si>
    <t>アイファーシアトル</t>
    <phoneticPr fontId="12"/>
  </si>
  <si>
    <t>ベストウォーリア</t>
    <phoneticPr fontId="12"/>
  </si>
  <si>
    <t>ハギノアルデバラン</t>
    <phoneticPr fontId="12"/>
  </si>
  <si>
    <t>ロードトラスト</t>
    <phoneticPr fontId="12"/>
  </si>
  <si>
    <t>イーサンバーニング</t>
    <phoneticPr fontId="12"/>
  </si>
  <si>
    <t>ブレイヴロッカー</t>
    <phoneticPr fontId="12"/>
  </si>
  <si>
    <t>サンライズフレイム</t>
    <phoneticPr fontId="3"/>
  </si>
  <si>
    <t>テンエースワン</t>
    <phoneticPr fontId="12"/>
  </si>
  <si>
    <t>ワールドエース</t>
    <phoneticPr fontId="12"/>
  </si>
  <si>
    <t>ヒルノドゴール</t>
    <phoneticPr fontId="3"/>
  </si>
  <si>
    <t>ミライテーラー</t>
    <phoneticPr fontId="12"/>
  </si>
  <si>
    <t>サンライズアース</t>
    <phoneticPr fontId="12"/>
  </si>
  <si>
    <t>ビヨンドザヴァレー</t>
    <phoneticPr fontId="12"/>
  </si>
  <si>
    <t>ガウラ</t>
    <phoneticPr fontId="12"/>
  </si>
  <si>
    <t>ナスティウェザー</t>
    <phoneticPr fontId="3"/>
  </si>
  <si>
    <t>ミルトクレイモー</t>
    <phoneticPr fontId="12"/>
  </si>
  <si>
    <t>ソーダズリング</t>
    <phoneticPr fontId="12"/>
  </si>
  <si>
    <t>ドゥレッツァ</t>
    <phoneticPr fontId="3"/>
  </si>
  <si>
    <t>ペースセッティング</t>
    <phoneticPr fontId="3"/>
  </si>
  <si>
    <t>ショーケーシング</t>
    <phoneticPr fontId="3"/>
  </si>
  <si>
    <t>土曜の京都芝は前日雨の影響で少し時計は掛かっていたかも。ここは前付けした人気馬が３着以下を突き放してワンツー決着。</t>
    <phoneticPr fontId="12"/>
  </si>
  <si>
    <t>外枠から位置を取ってスムーズな競馬ができていた。４着以下は突き放しましたし、普通に強い競馬だったんじゃないだろうか。</t>
    <phoneticPr fontId="12"/>
  </si>
  <si>
    <t>土曜の京都芝は前日雨の影響で少し時計は掛かっていたかも。人気の２頭が３着以下を突き放して順当な決着になった。</t>
    <phoneticPr fontId="12"/>
  </si>
  <si>
    <t>２戦目でパフォーマンスを上げてきた。全姉リビアングラスと同様にスタミナを活かしてこその馬に見えます。</t>
    <phoneticPr fontId="12"/>
  </si>
  <si>
    <t>向こう正面で早めに動く馬が出て新馬戦としては厳しい流れ。早めに先頭に立ったキャストロペペがそのまま押し切って勝利。</t>
    <phoneticPr fontId="12"/>
  </si>
  <si>
    <t>途中で動く競馬でスタミナを活かし切った。最後までしっかり追われてのこの結果なので、次走での上積みがどこまであるか。</t>
    <phoneticPr fontId="12"/>
  </si>
  <si>
    <t>土曜の京都芝は前日雨の影響で少し時計は掛かっていたかも。先行馬が粘り込む展開をケーブパールが凄まじい末脚を見せて差し切り勝ち。</t>
    <phoneticPr fontId="12"/>
  </si>
  <si>
    <t>血統配合はゴンバデカーブースと同じ。最後の末脚は素晴らしかったですし、厩舎カラーを考えても距離は伸びて悪くないか。</t>
    <phoneticPr fontId="12"/>
  </si>
  <si>
    <t>土曜の京都芝は前日雨の影響で少し時計は掛かっていたかも。スローペースだったが外々を通った差し馬が力の違いを見せてワンツー決着。</t>
    <phoneticPr fontId="12"/>
  </si>
  <si>
    <t>スローペースで終始外を通ってよく差し切った。時計は遅いが、この内容なら昇級して通用してもいいんじゃないだろうか。</t>
    <phoneticPr fontId="12"/>
  </si>
  <si>
    <t>アイファーシアトルが逃げて平均ペース。その他の先行馬は自滅した感じで、２着以下は差し馬が突っこんできた。</t>
    <phoneticPr fontId="12"/>
  </si>
  <si>
    <t>スピードを活かし切る競馬で連勝。今回は最後に詰め寄られましたし、昇級してもう少し厳しい競馬になるとどうか。</t>
    <phoneticPr fontId="12"/>
  </si>
  <si>
    <t>土曜の京都芝は前日雨の影響で少し時計は掛かっていたかも。ここは大逃げ馬が出てあんまりキレが問われないレースになり、ハギノアルデバランが順当勝ち。</t>
    <phoneticPr fontId="12"/>
  </si>
  <si>
    <t>馬自身も成長しているが、今回は他馬の自滅や馬場、展開などが全てハマった印象。昇級するともう少し長めの距離の方が合いそうだが。</t>
    <phoneticPr fontId="12"/>
  </si>
  <si>
    <t>１枠のロードトラストに逃げさせて誰も競りかけず。もう八百長のようなスローペース戦になってそのまま行った行ったで決まった。</t>
    <phoneticPr fontId="12"/>
  </si>
  <si>
    <t>とんでもないくらいに楽に先手を奪えてマイペースの逃げが叶った。今回は他の騎手がダメすぎただけでほとんど評価はできないか。</t>
    <phoneticPr fontId="12"/>
  </si>
  <si>
    <t>早めに動く馬が出て出入りの激しい展開に。途中で捲ったイーサンバーニングがスタミナを見せて勝利となった。</t>
    <phoneticPr fontId="12"/>
  </si>
  <si>
    <t>途中で動く競馬でバテない強みを活かし切ることができた。器用さはないがスタミナを活かせるところでこその馬か。</t>
    <phoneticPr fontId="12"/>
  </si>
  <si>
    <t>土曜の京都芝は前日雨の影響で少し時計は掛かっていたかも。それなりにペースは流れていたが、途中で捲りも入ってスタミナははっきり問われた感じ。</t>
    <phoneticPr fontId="12"/>
  </si>
  <si>
    <t>じっくり脚を溜める競馬で大外一気で差し切り勝ち。ドゥラメンテ産駒だけあって徐々に本格化している感じあり。いずれ重賞にも出てきそう。</t>
    <phoneticPr fontId="12"/>
  </si>
  <si>
    <t>前走は流れが厳しかったジレトールとカセノダンサーがスムーズな競馬で粘り込むを狙う展開。最後に大外からサンライズフレイムが一気に差し切って勝利となった。</t>
    <phoneticPr fontId="3"/>
  </si>
  <si>
    <t>スタートで出遅れ。後手を踏みながらオープンまであっさりクリアされるとは驚き。あとはこれからどれだけ成長していくか。</t>
    <phoneticPr fontId="3"/>
  </si>
  <si>
    <t>ステラフィオーレが逃げて平均ペース。最後はステラフィオーレと人気のボナンザとの一騎打ちになり、３着以下は大きく突き放された。</t>
    <phoneticPr fontId="12"/>
  </si>
  <si>
    <t>１勝クラス勝ちの時と同じ逃げる競馬でパフォーマンス一変。一気に時計を詰めてきましたし、やはり逃げてこその馬なんだろう。</t>
    <phoneticPr fontId="12"/>
  </si>
  <si>
    <t>断然人気のロードフォアエースが早めに抜け出して押し切りを狙う展開。最後の最後にテンエースワンが差し切って勝利となった。</t>
    <phoneticPr fontId="12"/>
  </si>
  <si>
    <t>初戦は芝のハイレベル戦で善戦。そこまで切れない馬なので今回はダート替わりが良かったか。使いつつ良くなっていきそう。</t>
    <phoneticPr fontId="12"/>
  </si>
  <si>
    <t>淀みないペースで流れてはっきり地力は問われた感じ。人気の２頭が３着以下を突き放してワンツーとなった。</t>
    <phoneticPr fontId="3"/>
  </si>
  <si>
    <t>亀田騎手から武豊騎手への鞍上強化でシンプルにパフォーマンスを上げてきた。内枠からスムーズに捌けたが、この内容なら上のクラスでも通用しそう。</t>
    <phoneticPr fontId="3"/>
  </si>
  <si>
    <t>それなりにメンバーは揃っていた一戦。スローペースからの追い比べになり、最後はオールデュスヴランが接戦を制して勝利。</t>
    <phoneticPr fontId="12"/>
  </si>
  <si>
    <t>今回は荻野騎手からモレイラ騎手への鞍上強化で一気にパフォーマンスを上げてきた。時計指数的にはそこまで評価はできなさそうだ。</t>
    <phoneticPr fontId="12"/>
  </si>
  <si>
    <t>ミライテーラーが逃げてスローペースの展開。そのまま後続を突き放してミライテーラーが逃げ切ったが、なかなか時計は優秀に見えます。</t>
    <phoneticPr fontId="12"/>
  </si>
  <si>
    <t>行きっぷり良く先手を奪ってそのまま押し切り勝ち。スローペースの展開には恵まれたが、時計はなかなか優秀に見えます。</t>
    <phoneticPr fontId="12"/>
  </si>
  <si>
    <t>新馬戦らしくスローペースからの瞬発戦に。最後は人気薄の２頭が３着以下を突き放してワンツーとなった。</t>
    <phoneticPr fontId="12"/>
  </si>
  <si>
    <t>逃げて最後は３着以下を突き放した。同日の未勝利戦よりも時計は速いですし、普通に評価していい内容だったか。</t>
    <phoneticPr fontId="12"/>
  </si>
  <si>
    <t>まずまずメンバーは揃っていた一戦。ペースが流れたことで上がりが掛かるレースになり、上位は差し追い込みタイプが独占の結果に。</t>
    <phoneticPr fontId="12"/>
  </si>
  <si>
    <t>大外枠から終始外を回る競馬で良く勝ち切った。もともとこのクラスにいる馬ではなかった感じで、上のクラスでもすぐに通用するだろう。</t>
    <phoneticPr fontId="12"/>
  </si>
  <si>
    <t>先行馬はたくさんいるが速いペースにはならず。スローペースで進んだがそこまで前有利なレースにはならなかった</t>
    <phoneticPr fontId="12"/>
  </si>
  <si>
    <t>あまり内枠が得意な馬ではないが、上手くスペースを作って走ることができた。ここにきて力はつけてきているが、準オープンではどこまでやれるか。</t>
    <phoneticPr fontId="12"/>
  </si>
  <si>
    <t>この時期のダート上級戦らしくメンバーレベルは高かった感じ。最後は２頭が３着以下を突き放してワンツーとなった。</t>
    <phoneticPr fontId="3"/>
  </si>
  <si>
    <t>今回もスタートは出なかったが最後は素晴らしい末脚を披露。ダート短距離ならかなり上を目指せそうな馬だ。</t>
    <phoneticPr fontId="3"/>
  </si>
  <si>
    <t>まずまずメンバーは揃っていた一戦。ペースも流れて地力は問われた感じで、最後はスムーズに捌けたミルトクレイモーが抜け出して勝利。</t>
    <phoneticPr fontId="12"/>
  </si>
  <si>
    <t>内枠からスムーズな競馬で完勝といえる結果。なかなかの好メンバー相手で２着以下は突き放しましたし、普通に強い内容だったんじゃないだろうか。</t>
    <phoneticPr fontId="12"/>
  </si>
  <si>
    <t>なかなかメンバーは揃っていた一戦。準オープンにしてはかなりのスローペースになり、極限の上がり勝負になった。</t>
    <phoneticPr fontId="12"/>
  </si>
  <si>
    <t>マイルの距離で素晴らしい決め手を見せて差し切り勝ち。この血統のイメージ通りに一瞬の脚しか使えない馬に見えます。</t>
    <phoneticPr fontId="12"/>
  </si>
  <si>
    <t>揉まれたくない先行馬は多かったがそこまで速いペースにはならず。今回が初ダートだったペースセッティングが揉まれながらも圧巻の走りを見せて勝利。</t>
    <phoneticPr fontId="3"/>
  </si>
  <si>
    <t>初ダートで内枠で揉まれる競馬だったが、あっさりと抜け出して完勝。ダートなら相当に強そうで、いずれ重賞に出てくるような馬だろう。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</si>
</sst>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5" borderId="1" xfId="0" applyFont="1" applyFill="1" applyBorder="1" applyAlignment="1">
      <alignment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386">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3" t="s">
        <v>95</v>
      </c>
      <c r="G2" s="44"/>
      <c r="H2" s="44"/>
      <c r="I2" s="44"/>
      <c r="J2" s="44"/>
      <c r="K2" s="45"/>
      <c r="L2" s="35" t="s">
        <v>38</v>
      </c>
      <c r="M2" s="35" t="s">
        <v>39</v>
      </c>
      <c r="N2" s="35" t="s">
        <v>56</v>
      </c>
      <c r="O2" s="35" t="s">
        <v>150</v>
      </c>
      <c r="P2" s="35"/>
      <c r="Q2" s="35"/>
      <c r="R2" s="43" t="s">
        <v>40</v>
      </c>
      <c r="S2" s="44"/>
      <c r="T2" s="45"/>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8"/>
  <sheetViews>
    <sheetView workbookViewId="0">
      <pane xSplit="5" ySplit="1" topLeftCell="S2" activePane="bottomRight" state="frozen"/>
      <selection activeCell="E24" sqref="E24"/>
      <selection pane="topRight" activeCell="E24" sqref="E24"/>
      <selection pane="bottomLeft" activeCell="E24" sqref="E24"/>
      <selection pane="bottomRight" activeCell="AQ11" sqref="AQ11"/>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 si="0">SUM(F2:H2)</f>
        <v>35.9</v>
      </c>
      <c r="S2" s="22">
        <f t="shared" ref="S2" si="1">SUM(I2:N2)</f>
        <v>76.3</v>
      </c>
      <c r="T2" s="22">
        <f t="shared" ref="T2" si="2">SUM(O2:Q2)</f>
        <v>34.599999999999994</v>
      </c>
      <c r="U2" s="23">
        <f t="shared" ref="U2" si="3">SUM(F2:J2)</f>
        <v>62.099999999999994</v>
      </c>
      <c r="V2" s="23">
        <f t="shared" ref="V2"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ref="R3" si="5">SUM(F3:H3)</f>
        <v>35.5</v>
      </c>
      <c r="S3" s="22">
        <f t="shared" ref="S3" si="6">SUM(I3:N3)</f>
        <v>76</v>
      </c>
      <c r="T3" s="22">
        <f t="shared" ref="T3" si="7">SUM(O3:Q3)</f>
        <v>35.700000000000003</v>
      </c>
      <c r="U3" s="23">
        <f t="shared" ref="U3" si="8">SUM(F3:J3)</f>
        <v>62</v>
      </c>
      <c r="V3" s="23">
        <f t="shared" ref="V3" si="9">SUM(M3:Q3)</f>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ref="R4" si="10">SUM(F4:H4)</f>
        <v>36.6</v>
      </c>
      <c r="S4" s="22">
        <f t="shared" ref="S4" si="11">SUM(I4:N4)</f>
        <v>79.600000000000009</v>
      </c>
      <c r="T4" s="22">
        <f t="shared" ref="T4" si="12">SUM(O4:Q4)</f>
        <v>34.200000000000003</v>
      </c>
      <c r="U4" s="23">
        <f t="shared" ref="U4" si="13">SUM(F4:J4)</f>
        <v>64.599999999999994</v>
      </c>
      <c r="V4" s="23">
        <f t="shared" ref="V4" si="14">SUM(M4:Q4)</f>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ref="R5" si="15">SUM(F5:H5)</f>
        <v>35.900000000000006</v>
      </c>
      <c r="S5" s="22">
        <f t="shared" ref="S5" si="16">SUM(I5:N5)</f>
        <v>78.800000000000011</v>
      </c>
      <c r="T5" s="22">
        <f t="shared" ref="T5" si="17">SUM(O5:Q5)</f>
        <v>34.099999999999994</v>
      </c>
      <c r="U5" s="23">
        <f t="shared" ref="U5" si="18">SUM(F5:J5)</f>
        <v>62.7</v>
      </c>
      <c r="V5" s="23">
        <f t="shared" ref="V5" si="19">SUM(M5:Q5)</f>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8" t="s">
        <v>849</v>
      </c>
      <c r="F6" s="10">
        <v>12.8</v>
      </c>
      <c r="G6" s="10">
        <v>11.7</v>
      </c>
      <c r="H6" s="10">
        <v>12</v>
      </c>
      <c r="I6" s="10">
        <v>12.5</v>
      </c>
      <c r="J6" s="10">
        <v>12.6</v>
      </c>
      <c r="K6" s="10">
        <v>12</v>
      </c>
      <c r="L6" s="10">
        <v>11.9</v>
      </c>
      <c r="M6" s="10">
        <v>12.3</v>
      </c>
      <c r="N6" s="10">
        <v>11.6</v>
      </c>
      <c r="O6" s="10">
        <v>11.7</v>
      </c>
      <c r="P6" s="10">
        <v>12</v>
      </c>
      <c r="Q6" s="10">
        <v>12.2</v>
      </c>
      <c r="R6" s="22">
        <f t="shared" ref="R6" si="20">SUM(F6:H6)</f>
        <v>36.5</v>
      </c>
      <c r="S6" s="22">
        <f t="shared" ref="S6" si="21">SUM(I6:N6)</f>
        <v>72.899999999999991</v>
      </c>
      <c r="T6" s="22">
        <f t="shared" ref="T6" si="22">SUM(O6:Q6)</f>
        <v>35.9</v>
      </c>
      <c r="U6" s="23">
        <f t="shared" ref="U6" si="23">SUM(F6:J6)</f>
        <v>61.6</v>
      </c>
      <c r="V6" s="23">
        <f t="shared" ref="V6" si="24">SUM(M6:Q6)</f>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row r="7" spans="1:43" s="5" customFormat="1">
      <c r="A7" s="6">
        <v>45213</v>
      </c>
      <c r="B7" s="7" t="s">
        <v>139</v>
      </c>
      <c r="C7" s="8" t="s">
        <v>182</v>
      </c>
      <c r="D7" s="9">
        <v>0.10009259259259258</v>
      </c>
      <c r="E7" s="8" t="s">
        <v>934</v>
      </c>
      <c r="F7" s="10">
        <v>12.5</v>
      </c>
      <c r="G7" s="10">
        <v>11.2</v>
      </c>
      <c r="H7" s="10">
        <v>11.6</v>
      </c>
      <c r="I7" s="10">
        <v>12.4</v>
      </c>
      <c r="J7" s="10">
        <v>12.7</v>
      </c>
      <c r="K7" s="10">
        <v>12.7</v>
      </c>
      <c r="L7" s="10">
        <v>12.6</v>
      </c>
      <c r="M7" s="10">
        <v>13.1</v>
      </c>
      <c r="N7" s="10">
        <v>12.1</v>
      </c>
      <c r="O7" s="10">
        <v>11.5</v>
      </c>
      <c r="P7" s="10">
        <v>11</v>
      </c>
      <c r="Q7" s="10">
        <v>11.4</v>
      </c>
      <c r="R7" s="22">
        <f t="shared" ref="R7" si="25">SUM(F7:H7)</f>
        <v>35.299999999999997</v>
      </c>
      <c r="S7" s="22">
        <f t="shared" ref="S7" si="26">SUM(I7:N7)</f>
        <v>75.599999999999994</v>
      </c>
      <c r="T7" s="22">
        <f t="shared" ref="T7" si="27">SUM(O7:Q7)</f>
        <v>33.9</v>
      </c>
      <c r="U7" s="23">
        <f t="shared" ref="U7" si="28">SUM(F7:J7)</f>
        <v>60.399999999999991</v>
      </c>
      <c r="V7" s="23">
        <f t="shared" ref="V7" si="29">SUM(M7:Q7)</f>
        <v>59.1</v>
      </c>
      <c r="W7" s="11" t="s">
        <v>196</v>
      </c>
      <c r="X7" s="11" t="s">
        <v>197</v>
      </c>
      <c r="Y7" s="13" t="s">
        <v>240</v>
      </c>
      <c r="Z7" s="13" t="s">
        <v>199</v>
      </c>
      <c r="AA7" s="13" t="s">
        <v>201</v>
      </c>
      <c r="AB7" s="11" t="s">
        <v>136</v>
      </c>
      <c r="AC7" s="12">
        <v>9.1999999999999993</v>
      </c>
      <c r="AD7" s="12">
        <v>8</v>
      </c>
      <c r="AE7" s="12">
        <v>10.199999999999999</v>
      </c>
      <c r="AF7" s="11" t="s">
        <v>136</v>
      </c>
      <c r="AG7" s="12">
        <v>-2</v>
      </c>
      <c r="AH7" s="12">
        <v>-1</v>
      </c>
      <c r="AI7" s="12">
        <v>-0.8</v>
      </c>
      <c r="AJ7" s="12">
        <v>-2.2000000000000002</v>
      </c>
      <c r="AK7" s="12"/>
      <c r="AL7" s="11" t="s">
        <v>186</v>
      </c>
      <c r="AM7" s="11" t="s">
        <v>270</v>
      </c>
      <c r="AN7" s="11" t="s">
        <v>159</v>
      </c>
      <c r="AO7" s="8"/>
      <c r="AP7" s="8" t="s">
        <v>961</v>
      </c>
      <c r="AQ7" s="27" t="s">
        <v>962</v>
      </c>
    </row>
    <row r="8" spans="1:43" s="5" customFormat="1">
      <c r="A8" s="6">
        <v>45220</v>
      </c>
      <c r="B8" s="7" t="s">
        <v>140</v>
      </c>
      <c r="C8" s="8" t="s">
        <v>182</v>
      </c>
      <c r="D8" s="9">
        <v>0.10071759259259259</v>
      </c>
      <c r="E8" s="47" t="s">
        <v>1015</v>
      </c>
      <c r="F8" s="10">
        <v>12</v>
      </c>
      <c r="G8" s="10">
        <v>11.1</v>
      </c>
      <c r="H8" s="10">
        <v>11.6</v>
      </c>
      <c r="I8" s="10">
        <v>12.8</v>
      </c>
      <c r="J8" s="10">
        <v>12.9</v>
      </c>
      <c r="K8" s="10">
        <v>12.7</v>
      </c>
      <c r="L8" s="10">
        <v>12.2</v>
      </c>
      <c r="M8" s="10">
        <v>12.1</v>
      </c>
      <c r="N8" s="10">
        <v>11.9</v>
      </c>
      <c r="O8" s="10">
        <v>12</v>
      </c>
      <c r="P8" s="10">
        <v>11.8</v>
      </c>
      <c r="Q8" s="10">
        <v>12.1</v>
      </c>
      <c r="R8" s="22">
        <f t="shared" ref="R8" si="30">SUM(F8:H8)</f>
        <v>34.700000000000003</v>
      </c>
      <c r="S8" s="22">
        <f t="shared" ref="S8" si="31">SUM(I8:N8)</f>
        <v>74.600000000000009</v>
      </c>
      <c r="T8" s="22">
        <f t="shared" ref="T8" si="32">SUM(O8:Q8)</f>
        <v>35.9</v>
      </c>
      <c r="U8" s="23">
        <f t="shared" ref="U8" si="33">SUM(F8:J8)</f>
        <v>60.4</v>
      </c>
      <c r="V8" s="23">
        <f t="shared" ref="V8" si="34">SUM(M8:Q8)</f>
        <v>59.9</v>
      </c>
      <c r="W8" s="11" t="s">
        <v>180</v>
      </c>
      <c r="X8" s="11" t="s">
        <v>181</v>
      </c>
      <c r="Y8" s="13" t="s">
        <v>232</v>
      </c>
      <c r="Z8" s="13" t="s">
        <v>372</v>
      </c>
      <c r="AA8" s="13" t="s">
        <v>201</v>
      </c>
      <c r="AB8" s="11" t="s">
        <v>136</v>
      </c>
      <c r="AC8" s="12">
        <v>10</v>
      </c>
      <c r="AD8" s="12">
        <v>8</v>
      </c>
      <c r="AE8" s="12">
        <v>9.4</v>
      </c>
      <c r="AF8" s="11" t="s">
        <v>163</v>
      </c>
      <c r="AG8" s="12">
        <v>-0.9</v>
      </c>
      <c r="AH8" s="12">
        <v>-0.3</v>
      </c>
      <c r="AI8" s="12">
        <v>0.2</v>
      </c>
      <c r="AJ8" s="12">
        <v>-1.4</v>
      </c>
      <c r="AK8" s="12"/>
      <c r="AL8" s="11" t="s">
        <v>270</v>
      </c>
      <c r="AM8" s="11" t="s">
        <v>269</v>
      </c>
      <c r="AN8" s="11" t="s">
        <v>160</v>
      </c>
      <c r="AO8" s="8"/>
      <c r="AP8" s="8" t="s">
        <v>1048</v>
      </c>
      <c r="AQ8" s="27" t="s">
        <v>1049</v>
      </c>
    </row>
  </sheetData>
  <autoFilter ref="A1:AP2" xr:uid="{00000000-0009-0000-0000-000007000000}"/>
  <phoneticPr fontId="12"/>
  <conditionalFormatting sqref="F2:Q2">
    <cfRule type="colorScale" priority="554">
      <colorScale>
        <cfvo type="min"/>
        <cfvo type="percentile" val="50"/>
        <cfvo type="max"/>
        <color rgb="FFF8696B"/>
        <color rgb="FFFFEB84"/>
        <color rgb="FF63BE7B"/>
      </colorScale>
    </cfRule>
    <cfRule type="colorScale" priority="555">
      <colorScale>
        <cfvo type="min"/>
        <cfvo type="percentile" val="50"/>
        <cfvo type="max"/>
        <color rgb="FFF8696B"/>
        <color rgb="FFFFEB84"/>
        <color rgb="FF63BE7B"/>
      </colorScale>
    </cfRule>
  </conditionalFormatting>
  <conditionalFormatting sqref="AF2:AF8">
    <cfRule type="containsText" dxfId="194" priority="44" operator="containsText" text="D">
      <formula>NOT(ISERROR(SEARCH("D",AF2)))</formula>
    </cfRule>
    <cfRule type="containsText" dxfId="193" priority="45" operator="containsText" text="S">
      <formula>NOT(ISERROR(SEARCH("S",AF2)))</formula>
    </cfRule>
    <cfRule type="containsText" dxfId="192" priority="46" operator="containsText" text="F">
      <formula>NOT(ISERROR(SEARCH("F",AF2)))</formula>
    </cfRule>
  </conditionalFormatting>
  <conditionalFormatting sqref="AF2:AO2">
    <cfRule type="containsText" dxfId="191" priority="47" operator="containsText" text="E">
      <formula>NOT(ISERROR(SEARCH("E",AF2)))</formula>
    </cfRule>
    <cfRule type="containsText" dxfId="190" priority="48" operator="containsText" text="B">
      <formula>NOT(ISERROR(SEARCH("B",AF2)))</formula>
    </cfRule>
    <cfRule type="containsText" dxfId="189" priority="49" operator="containsText" text="A">
      <formula>NOT(ISERROR(SEARCH("A",AF2)))</formula>
    </cfRule>
  </conditionalFormatting>
  <conditionalFormatting sqref="F3:Q3">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AF3:AO3">
    <cfRule type="containsText" dxfId="188" priority="26" operator="containsText" text="E">
      <formula>NOT(ISERROR(SEARCH("E",AF3)))</formula>
    </cfRule>
    <cfRule type="containsText" dxfId="187" priority="27" operator="containsText" text="B">
      <formula>NOT(ISERROR(SEARCH("B",AF3)))</formula>
    </cfRule>
    <cfRule type="containsText" dxfId="186" priority="28" operator="containsText" text="A">
      <formula>NOT(ISERROR(SEARCH("A",AF3)))</formula>
    </cfRule>
  </conditionalFormatting>
  <conditionalFormatting sqref="F4:Q4">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F4:AO4">
    <cfRule type="containsText" dxfId="185" priority="21" operator="containsText" text="E">
      <formula>NOT(ISERROR(SEARCH("E",AF4)))</formula>
    </cfRule>
    <cfRule type="containsText" dxfId="184" priority="22" operator="containsText" text="B">
      <formula>NOT(ISERROR(SEARCH("B",AF4)))</formula>
    </cfRule>
    <cfRule type="containsText" dxfId="183" priority="23" operator="containsText" text="A">
      <formula>NOT(ISERROR(SEARCH("A",AF4)))</formula>
    </cfRule>
  </conditionalFormatting>
  <conditionalFormatting sqref="F5:Q5">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5:AO5">
    <cfRule type="containsText" dxfId="182" priority="16" operator="containsText" text="E">
      <formula>NOT(ISERROR(SEARCH("E",AF5)))</formula>
    </cfRule>
    <cfRule type="containsText" dxfId="181" priority="17" operator="containsText" text="B">
      <formula>NOT(ISERROR(SEARCH("B",AF5)))</formula>
    </cfRule>
    <cfRule type="containsText" dxfId="180" priority="18" operator="containsText" text="A">
      <formula>NOT(ISERROR(SEARCH("A",AF5)))</formula>
    </cfRule>
  </conditionalFormatting>
  <conditionalFormatting sqref="F6:Q6">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6:AO6">
    <cfRule type="containsText" dxfId="179" priority="11" operator="containsText" text="E">
      <formula>NOT(ISERROR(SEARCH("E",AF6)))</formula>
    </cfRule>
    <cfRule type="containsText" dxfId="178" priority="12" operator="containsText" text="B">
      <formula>NOT(ISERROR(SEARCH("B",AF6)))</formula>
    </cfRule>
    <cfRule type="containsText" dxfId="177" priority="13" operator="containsText" text="A">
      <formula>NOT(ISERROR(SEARCH("A",AF6)))</formula>
    </cfRule>
  </conditionalFormatting>
  <conditionalFormatting sqref="F7:Q7">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7:AO7">
    <cfRule type="containsText" dxfId="176" priority="6" operator="containsText" text="E">
      <formula>NOT(ISERROR(SEARCH("E",AF7)))</formula>
    </cfRule>
    <cfRule type="containsText" dxfId="175" priority="7" operator="containsText" text="B">
      <formula>NOT(ISERROR(SEARCH("B",AF7)))</formula>
    </cfRule>
    <cfRule type="containsText" dxfId="174" priority="8" operator="containsText" text="A">
      <formula>NOT(ISERROR(SEARCH("A",AF7)))</formula>
    </cfRule>
  </conditionalFormatting>
  <conditionalFormatting sqref="F8:Q8">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8:AO8">
    <cfRule type="containsText" dxfId="4" priority="1" operator="containsText" text="E">
      <formula>NOT(ISERROR(SEARCH("E",AF8)))</formula>
    </cfRule>
    <cfRule type="containsText" dxfId="3" priority="2" operator="containsText" text="B">
      <formula>NOT(ISERROR(SEARCH("B",AF8)))</formula>
    </cfRule>
    <cfRule type="containsText" dxfId="2" priority="3" operator="containsText" text="A">
      <formula>NOT(ISERROR(SEARCH("A",AF8)))</formula>
    </cfRule>
  </conditionalFormatting>
  <dataValidations count="1">
    <dataValidation type="list" allowBlank="1" showInputMessage="1" showErrorMessage="1" sqref="AO2:AO8"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R7:V7 R8:V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Y2" activePane="bottomRight" state="frozen"/>
      <selection activeCell="E15" sqref="E15"/>
      <selection pane="topRight" activeCell="E15" sqref="E15"/>
      <selection pane="bottomLeft" activeCell="E15" sqref="E15"/>
      <selection pane="bottomRight" activeCell="AK6" sqref="AK6"/>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v>45221</v>
      </c>
      <c r="B2" s="7" t="s">
        <v>320</v>
      </c>
      <c r="C2" s="8" t="s">
        <v>205</v>
      </c>
      <c r="D2" s="9">
        <v>0.12709490740740739</v>
      </c>
      <c r="E2" s="47" t="s">
        <v>1027</v>
      </c>
      <c r="F2" s="10">
        <v>12.7</v>
      </c>
      <c r="G2" s="10">
        <v>11.7</v>
      </c>
      <c r="H2" s="10">
        <v>11.1</v>
      </c>
      <c r="I2" s="10">
        <v>12.3</v>
      </c>
      <c r="J2" s="10">
        <v>12.6</v>
      </c>
      <c r="K2" s="10">
        <v>12.9</v>
      </c>
      <c r="L2" s="10">
        <v>13.1</v>
      </c>
      <c r="M2" s="10">
        <v>13</v>
      </c>
      <c r="N2" s="10">
        <v>12.8</v>
      </c>
      <c r="O2" s="10">
        <v>12.3</v>
      </c>
      <c r="P2" s="10">
        <v>12.1</v>
      </c>
      <c r="Q2" s="10">
        <v>11.6</v>
      </c>
      <c r="R2" s="10">
        <v>11.7</v>
      </c>
      <c r="S2" s="10">
        <v>11.4</v>
      </c>
      <c r="T2" s="10">
        <v>11.8</v>
      </c>
      <c r="U2" s="22">
        <f>SUM(F2:H2)</f>
        <v>35.5</v>
      </c>
      <c r="V2" s="22">
        <f>SUM(I2:Q2)</f>
        <v>112.69999999999999</v>
      </c>
      <c r="W2" s="22">
        <f>SUM(R2:T2)</f>
        <v>34.900000000000006</v>
      </c>
      <c r="X2" s="23">
        <f>SUM(F2:J2)</f>
        <v>60.4</v>
      </c>
      <c r="Y2" s="23">
        <f>SUM(P2:T2)</f>
        <v>58.599999999999994</v>
      </c>
      <c r="Z2" s="11" t="s">
        <v>345</v>
      </c>
      <c r="AA2" s="11" t="s">
        <v>253</v>
      </c>
      <c r="AB2" s="13" t="s">
        <v>478</v>
      </c>
      <c r="AC2" s="13" t="s">
        <v>235</v>
      </c>
      <c r="AD2" s="13" t="s">
        <v>364</v>
      </c>
      <c r="AE2" s="13" t="s">
        <v>131</v>
      </c>
      <c r="AF2" s="12">
        <v>10</v>
      </c>
      <c r="AG2" s="12">
        <v>8.6999999999999993</v>
      </c>
      <c r="AH2" s="12">
        <v>9.8000000000000007</v>
      </c>
      <c r="AI2" s="11" t="s">
        <v>858</v>
      </c>
      <c r="AJ2" s="12">
        <v>-1.8</v>
      </c>
      <c r="AK2" s="12">
        <v>-0.7</v>
      </c>
      <c r="AL2" s="12">
        <v>-0.1</v>
      </c>
      <c r="AM2" s="12">
        <v>-2.4</v>
      </c>
      <c r="AN2" s="12" t="s">
        <v>273</v>
      </c>
      <c r="AO2" s="11" t="s">
        <v>270</v>
      </c>
      <c r="AP2" s="11" t="s">
        <v>270</v>
      </c>
      <c r="AQ2" s="11" t="s">
        <v>158</v>
      </c>
      <c r="AR2" s="8"/>
      <c r="AS2" s="8"/>
      <c r="AT2" s="27"/>
    </row>
    <row r="3" spans="1:46">
      <c r="I3" s="25"/>
      <c r="J3" s="25"/>
      <c r="K3" s="25"/>
      <c r="L3" s="25"/>
      <c r="M3" s="25"/>
      <c r="N3" s="25"/>
      <c r="O3" s="25"/>
      <c r="P3" s="25"/>
      <c r="Q3" s="25"/>
      <c r="R3" s="25"/>
      <c r="S3" s="25"/>
      <c r="T3" s="25"/>
      <c r="U3" s="25"/>
      <c r="V3" s="25"/>
      <c r="W3" s="25"/>
      <c r="X3" s="25"/>
      <c r="Y3" s="25"/>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AI2">
    <cfRule type="containsText" dxfId="173" priority="22" operator="containsText" text="D">
      <formula>NOT(ISERROR(SEARCH("D",AI2)))</formula>
    </cfRule>
    <cfRule type="containsText" dxfId="172" priority="23" operator="containsText" text="S">
      <formula>NOT(ISERROR(SEARCH("S",AI2)))</formula>
    </cfRule>
    <cfRule type="containsText" dxfId="171" priority="24" operator="containsText" text="F">
      <formula>NOT(ISERROR(SEARCH("F",AI2)))</formula>
    </cfRule>
    <cfRule type="containsText" dxfId="170" priority="25" operator="containsText" text="E">
      <formula>NOT(ISERROR(SEARCH("E",AI2)))</formula>
    </cfRule>
    <cfRule type="containsText" dxfId="169" priority="26" operator="containsText" text="B">
      <formula>NOT(ISERROR(SEARCH("B",AI2)))</formula>
    </cfRule>
    <cfRule type="containsText" dxfId="168" priority="27" operator="containsText" text="A">
      <formula>NOT(ISERROR(SEARCH("A",AI2)))</formula>
    </cfRule>
  </conditionalFormatting>
  <conditionalFormatting sqref="AO2:AR2">
    <cfRule type="containsText" dxfId="167" priority="5" operator="containsText" text="E">
      <formula>NOT(ISERROR(SEARCH("E",AO2)))</formula>
    </cfRule>
    <cfRule type="containsText" dxfId="166" priority="6" operator="containsText" text="B">
      <formula>NOT(ISERROR(SEARCH("B",AO2)))</formula>
    </cfRule>
    <cfRule type="containsText" dxfId="165" priority="7" operator="containsText" text="A">
      <formula>NOT(ISERROR(SEARCH("A",AO2)))</formula>
    </cfRule>
  </conditionalFormatting>
  <dataValidations count="1">
    <dataValidation type="list" allowBlank="1" showInputMessage="1" showErrorMessage="1" sqref="AR2"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64" priority="29" operator="containsText" text="D">
      <formula>NOT(ISERROR(SEARCH("D",AJ2)))</formula>
    </cfRule>
    <cfRule type="containsText" dxfId="163" priority="30" operator="containsText" text="S">
      <formula>NOT(ISERROR(SEARCH("S",AJ2)))</formula>
    </cfRule>
    <cfRule type="containsText" dxfId="162" priority="31" operator="containsText" text="F">
      <formula>NOT(ISERROR(SEARCH("F",AJ2)))</formula>
    </cfRule>
    <cfRule type="containsText" dxfId="161" priority="32" operator="containsText" text="E">
      <formula>NOT(ISERROR(SEARCH("E",AJ2)))</formula>
    </cfRule>
    <cfRule type="containsText" dxfId="160" priority="33" operator="containsText" text="B">
      <formula>NOT(ISERROR(SEARCH("B",AJ2)))</formula>
    </cfRule>
    <cfRule type="containsText" dxfId="159" priority="34" operator="containsText" text="A">
      <formula>NOT(ISERROR(SEARCH("A",AJ2)))</formula>
    </cfRule>
  </conditionalFormatting>
  <conditionalFormatting sqref="AP2:AS2">
    <cfRule type="containsText" dxfId="158" priority="35" operator="containsText" text="E">
      <formula>NOT(ISERROR(SEARCH("E",AP2)))</formula>
    </cfRule>
    <cfRule type="containsText" dxfId="157" priority="36" operator="containsText" text="B">
      <formula>NOT(ISERROR(SEARCH("B",AP2)))</formula>
    </cfRule>
    <cfRule type="containsText" dxfId="156"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5"/>
  <sheetViews>
    <sheetView zoomScaleNormal="100" workbookViewId="0">
      <pane xSplit="5" ySplit="1" topLeftCell="Z2" activePane="bottomRight" state="frozen"/>
      <selection activeCell="E24" sqref="E24"/>
      <selection pane="topRight" activeCell="E24" sqref="E24"/>
      <selection pane="bottomLeft" activeCell="E24" sqref="E24"/>
      <selection pane="bottomRight" activeCell="M25" sqref="M2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5" si="0">SUM(F2:H2)</f>
        <v>35.900000000000006</v>
      </c>
      <c r="M2" s="22">
        <f t="shared" ref="M2:M5" si="1">SUM(I2:K2)</f>
        <v>36.4</v>
      </c>
      <c r="N2" s="23">
        <f t="shared" ref="N2:N5"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ref="L6:L7" si="3">SUM(F6:H6)</f>
        <v>35.799999999999997</v>
      </c>
      <c r="M6" s="22">
        <f t="shared" ref="M6:M7" si="4">SUM(I6:K6)</f>
        <v>37.799999999999997</v>
      </c>
      <c r="N6" s="23">
        <f t="shared" ref="N6:N7" si="5">SUM(F6:J6)</f>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3"/>
        <v>34.6</v>
      </c>
      <c r="M7" s="22">
        <f t="shared" si="4"/>
        <v>37.5</v>
      </c>
      <c r="N7" s="23">
        <f t="shared" si="5"/>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ref="L8:L9" si="6">SUM(F8:H8)</f>
        <v>36.200000000000003</v>
      </c>
      <c r="M8" s="22">
        <f t="shared" ref="M8:M9" si="7">SUM(I8:K8)</f>
        <v>37.400000000000006</v>
      </c>
      <c r="N8" s="23">
        <f t="shared" ref="N8:N9" si="8">SUM(F8:J8)</f>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6"/>
        <v>34.4</v>
      </c>
      <c r="M9" s="22">
        <f t="shared" si="7"/>
        <v>37.1</v>
      </c>
      <c r="N9" s="23">
        <f t="shared" si="8"/>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ref="L10:L11" si="9">SUM(F10:H10)</f>
        <v>35.9</v>
      </c>
      <c r="M10" s="22">
        <f t="shared" ref="M10:M11" si="10">SUM(I10:K10)</f>
        <v>35.900000000000006</v>
      </c>
      <c r="N10" s="23">
        <f t="shared" ref="N10:N11" si="11">SUM(F10:J10)</f>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9"/>
        <v>35.6</v>
      </c>
      <c r="M11" s="22">
        <f t="shared" si="10"/>
        <v>37.400000000000006</v>
      </c>
      <c r="N11" s="23">
        <f t="shared" si="11"/>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ref="L12:L14" si="12">SUM(F12:H12)</f>
        <v>34.9</v>
      </c>
      <c r="M12" s="22">
        <f t="shared" ref="M12:M14" si="13">SUM(I12:K12)</f>
        <v>37.299999999999997</v>
      </c>
      <c r="N12" s="23">
        <f t="shared" ref="N12:N14" si="14">SUM(F12:J12)</f>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12"/>
        <v>36</v>
      </c>
      <c r="M13" s="22">
        <f t="shared" si="13"/>
        <v>36.700000000000003</v>
      </c>
      <c r="N13" s="23">
        <f t="shared" si="14"/>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12"/>
        <v>36.299999999999997</v>
      </c>
      <c r="M14" s="22">
        <f t="shared" si="13"/>
        <v>37.5</v>
      </c>
      <c r="N14" s="23">
        <f t="shared" si="14"/>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ref="L15:L16" si="15">SUM(F15:H15)</f>
        <v>35.6</v>
      </c>
      <c r="M15" s="22">
        <f t="shared" ref="M15:M16" si="16">SUM(I15:K15)</f>
        <v>37.5</v>
      </c>
      <c r="N15" s="23">
        <f t="shared" ref="N15:N16" si="17">SUM(F15:J15)</f>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15"/>
        <v>34.700000000000003</v>
      </c>
      <c r="M16" s="22">
        <f t="shared" si="16"/>
        <v>37.4</v>
      </c>
      <c r="N16" s="23">
        <f t="shared" si="17"/>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ref="L17:L21" si="18">SUM(F17:H17)</f>
        <v>34.6</v>
      </c>
      <c r="M17" s="22">
        <f t="shared" ref="M17:M21" si="19">SUM(I17:K17)</f>
        <v>36.299999999999997</v>
      </c>
      <c r="N17" s="23">
        <f t="shared" ref="N17:N21" si="20">SUM(F17:J17)</f>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18"/>
        <v>34.599999999999994</v>
      </c>
      <c r="M18" s="22">
        <f t="shared" si="19"/>
        <v>37</v>
      </c>
      <c r="N18" s="23">
        <f t="shared" si="20"/>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18"/>
        <v>35.4</v>
      </c>
      <c r="M19" s="22">
        <f t="shared" si="19"/>
        <v>37.200000000000003</v>
      </c>
      <c r="N19" s="23">
        <f t="shared" si="20"/>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18"/>
        <v>34.700000000000003</v>
      </c>
      <c r="M20" s="22">
        <f t="shared" si="19"/>
        <v>38.1</v>
      </c>
      <c r="N20" s="23">
        <f t="shared" si="20"/>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8" t="s">
        <v>847</v>
      </c>
      <c r="F21" s="10">
        <v>12.4</v>
      </c>
      <c r="G21" s="10">
        <v>10.9</v>
      </c>
      <c r="H21" s="10">
        <v>11.4</v>
      </c>
      <c r="I21" s="10">
        <v>11.9</v>
      </c>
      <c r="J21" s="10">
        <v>12.2</v>
      </c>
      <c r="K21" s="10">
        <v>12.9</v>
      </c>
      <c r="L21" s="22">
        <f t="shared" si="18"/>
        <v>34.700000000000003</v>
      </c>
      <c r="M21" s="22">
        <f t="shared" si="19"/>
        <v>37</v>
      </c>
      <c r="N21" s="23">
        <f t="shared" si="20"/>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row r="22" spans="1:33" s="5" customFormat="1">
      <c r="A22" s="6">
        <v>45213</v>
      </c>
      <c r="B22" s="17" t="s">
        <v>919</v>
      </c>
      <c r="C22" s="8" t="s">
        <v>182</v>
      </c>
      <c r="D22" s="9">
        <v>5.0763888888888886E-2</v>
      </c>
      <c r="E22" s="8" t="s">
        <v>928</v>
      </c>
      <c r="F22" s="10">
        <v>12.7</v>
      </c>
      <c r="G22" s="10">
        <v>11.6</v>
      </c>
      <c r="H22" s="10">
        <v>12.1</v>
      </c>
      <c r="I22" s="10">
        <v>12.3</v>
      </c>
      <c r="J22" s="10">
        <v>12.4</v>
      </c>
      <c r="K22" s="10">
        <v>12.5</v>
      </c>
      <c r="L22" s="22">
        <f t="shared" ref="L22:L25" si="21">SUM(F22:H22)</f>
        <v>36.4</v>
      </c>
      <c r="M22" s="22">
        <f t="shared" ref="M22:M25" si="22">SUM(I22:K22)</f>
        <v>37.200000000000003</v>
      </c>
      <c r="N22" s="23">
        <f t="shared" ref="N22:N25" si="23">SUM(F22:J22)</f>
        <v>61.1</v>
      </c>
      <c r="O22" s="11" t="s">
        <v>196</v>
      </c>
      <c r="P22" s="11" t="s">
        <v>197</v>
      </c>
      <c r="Q22" s="13" t="s">
        <v>216</v>
      </c>
      <c r="R22" s="13" t="s">
        <v>340</v>
      </c>
      <c r="S22" s="13" t="s">
        <v>238</v>
      </c>
      <c r="T22" s="12">
        <v>5</v>
      </c>
      <c r="U22" s="12">
        <v>4.5999999999999996</v>
      </c>
      <c r="V22" s="11" t="s">
        <v>160</v>
      </c>
      <c r="W22" s="12">
        <v>0.9</v>
      </c>
      <c r="X22" s="12" t="s">
        <v>267</v>
      </c>
      <c r="Y22" s="12">
        <v>0.8</v>
      </c>
      <c r="Z22" s="8">
        <v>0.1</v>
      </c>
      <c r="AA22" s="8"/>
      <c r="AB22" s="11" t="s">
        <v>271</v>
      </c>
      <c r="AC22" s="11" t="s">
        <v>269</v>
      </c>
      <c r="AD22" s="11" t="s">
        <v>160</v>
      </c>
      <c r="AE22" s="8"/>
      <c r="AF22" s="8" t="s">
        <v>953</v>
      </c>
      <c r="AG22" s="27" t="s">
        <v>954</v>
      </c>
    </row>
    <row r="23" spans="1:33" s="5" customFormat="1">
      <c r="A23" s="6">
        <v>45220</v>
      </c>
      <c r="B23" s="18" t="s">
        <v>139</v>
      </c>
      <c r="C23" s="8" t="s">
        <v>182</v>
      </c>
      <c r="D23" s="9">
        <v>5.004629629629629E-2</v>
      </c>
      <c r="E23" s="8" t="s">
        <v>1010</v>
      </c>
      <c r="F23" s="10">
        <v>12.4</v>
      </c>
      <c r="G23" s="10">
        <v>10.9</v>
      </c>
      <c r="H23" s="10">
        <v>11.8</v>
      </c>
      <c r="I23" s="10">
        <v>12.4</v>
      </c>
      <c r="J23" s="10">
        <v>12.1</v>
      </c>
      <c r="K23" s="10">
        <v>12.8</v>
      </c>
      <c r="L23" s="22">
        <f t="shared" si="21"/>
        <v>35.1</v>
      </c>
      <c r="M23" s="22">
        <f t="shared" si="22"/>
        <v>37.299999999999997</v>
      </c>
      <c r="N23" s="23">
        <f t="shared" si="23"/>
        <v>59.6</v>
      </c>
      <c r="O23" s="11" t="s">
        <v>180</v>
      </c>
      <c r="P23" s="11" t="s">
        <v>181</v>
      </c>
      <c r="Q23" s="13" t="s">
        <v>1011</v>
      </c>
      <c r="R23" s="13" t="s">
        <v>740</v>
      </c>
      <c r="S23" s="13" t="s">
        <v>184</v>
      </c>
      <c r="T23" s="12">
        <v>6.3</v>
      </c>
      <c r="U23" s="12">
        <v>6.9</v>
      </c>
      <c r="V23" s="11" t="s">
        <v>160</v>
      </c>
      <c r="W23" s="12">
        <v>0.5</v>
      </c>
      <c r="X23" s="12" t="s">
        <v>267</v>
      </c>
      <c r="Y23" s="12">
        <v>0.5</v>
      </c>
      <c r="Z23" s="8" t="s">
        <v>268</v>
      </c>
      <c r="AA23" s="8"/>
      <c r="AB23" s="11" t="s">
        <v>269</v>
      </c>
      <c r="AC23" s="11" t="s">
        <v>269</v>
      </c>
      <c r="AD23" s="11" t="s">
        <v>160</v>
      </c>
      <c r="AE23" s="8"/>
      <c r="AF23" s="8" t="s">
        <v>1040</v>
      </c>
      <c r="AG23" s="27" t="s">
        <v>1041</v>
      </c>
    </row>
    <row r="24" spans="1:33" s="5" customFormat="1">
      <c r="A24" s="6">
        <v>45220</v>
      </c>
      <c r="B24" s="18" t="s">
        <v>140</v>
      </c>
      <c r="C24" s="8" t="s">
        <v>182</v>
      </c>
      <c r="D24" s="9">
        <v>4.9305555555555554E-2</v>
      </c>
      <c r="E24" s="8" t="s">
        <v>633</v>
      </c>
      <c r="F24" s="10">
        <v>12.2</v>
      </c>
      <c r="G24" s="10">
        <v>10.8</v>
      </c>
      <c r="H24" s="10">
        <v>11.5</v>
      </c>
      <c r="I24" s="10">
        <v>11.9</v>
      </c>
      <c r="J24" s="10">
        <v>11.9</v>
      </c>
      <c r="K24" s="10">
        <v>12.7</v>
      </c>
      <c r="L24" s="22">
        <f t="shared" si="21"/>
        <v>34.5</v>
      </c>
      <c r="M24" s="22">
        <f t="shared" si="22"/>
        <v>36.5</v>
      </c>
      <c r="N24" s="23">
        <f t="shared" si="23"/>
        <v>58.3</v>
      </c>
      <c r="O24" s="11" t="s">
        <v>180</v>
      </c>
      <c r="P24" s="11" t="s">
        <v>181</v>
      </c>
      <c r="Q24" s="13" t="s">
        <v>200</v>
      </c>
      <c r="R24" s="13" t="s">
        <v>357</v>
      </c>
      <c r="S24" s="13" t="s">
        <v>184</v>
      </c>
      <c r="T24" s="12">
        <v>6.3</v>
      </c>
      <c r="U24" s="12">
        <v>6.9</v>
      </c>
      <c r="V24" s="11" t="s">
        <v>160</v>
      </c>
      <c r="W24" s="12">
        <v>-0.3</v>
      </c>
      <c r="X24" s="12" t="s">
        <v>267</v>
      </c>
      <c r="Y24" s="12">
        <v>-0.3</v>
      </c>
      <c r="Z24" s="8" t="s">
        <v>268</v>
      </c>
      <c r="AA24" s="8"/>
      <c r="AB24" s="11" t="s">
        <v>186</v>
      </c>
      <c r="AC24" s="11" t="s">
        <v>269</v>
      </c>
      <c r="AD24" s="11" t="s">
        <v>159</v>
      </c>
      <c r="AE24" s="8"/>
      <c r="AF24" s="8" t="s">
        <v>1052</v>
      </c>
      <c r="AG24" s="27" t="s">
        <v>1053</v>
      </c>
    </row>
    <row r="25" spans="1:33" s="5" customFormat="1">
      <c r="A25" s="6">
        <v>45221</v>
      </c>
      <c r="B25" s="18" t="s">
        <v>800</v>
      </c>
      <c r="C25" s="8" t="s">
        <v>182</v>
      </c>
      <c r="D25" s="9">
        <v>5.0069444444444444E-2</v>
      </c>
      <c r="E25" s="8" t="s">
        <v>1020</v>
      </c>
      <c r="F25" s="10">
        <v>12.6</v>
      </c>
      <c r="G25" s="10">
        <v>11.5</v>
      </c>
      <c r="H25" s="10">
        <v>12</v>
      </c>
      <c r="I25" s="10">
        <v>11.8</v>
      </c>
      <c r="J25" s="10">
        <v>12.1</v>
      </c>
      <c r="K25" s="10">
        <v>12.6</v>
      </c>
      <c r="L25" s="22">
        <f t="shared" si="21"/>
        <v>36.1</v>
      </c>
      <c r="M25" s="22">
        <f t="shared" si="22"/>
        <v>36.5</v>
      </c>
      <c r="N25" s="23">
        <f t="shared" si="23"/>
        <v>60.000000000000007</v>
      </c>
      <c r="O25" s="11" t="s">
        <v>196</v>
      </c>
      <c r="P25" s="11" t="s">
        <v>181</v>
      </c>
      <c r="Q25" s="13" t="s">
        <v>210</v>
      </c>
      <c r="R25" s="13" t="s">
        <v>475</v>
      </c>
      <c r="S25" s="13" t="s">
        <v>810</v>
      </c>
      <c r="T25" s="12">
        <v>4.8</v>
      </c>
      <c r="U25" s="12">
        <v>5</v>
      </c>
      <c r="V25" s="11" t="s">
        <v>160</v>
      </c>
      <c r="W25" s="12">
        <v>-0.3</v>
      </c>
      <c r="X25" s="12" t="s">
        <v>267</v>
      </c>
      <c r="Y25" s="12">
        <v>-0.4</v>
      </c>
      <c r="Z25" s="8">
        <v>0.1</v>
      </c>
      <c r="AA25" s="8"/>
      <c r="AB25" s="11" t="s">
        <v>186</v>
      </c>
      <c r="AC25" s="11" t="s">
        <v>269</v>
      </c>
      <c r="AD25" s="11" t="s">
        <v>159</v>
      </c>
      <c r="AE25" s="8"/>
      <c r="AF25" s="8" t="s">
        <v>1060</v>
      </c>
      <c r="AG25" s="27" t="s">
        <v>1061</v>
      </c>
    </row>
  </sheetData>
  <autoFilter ref="A1:AF5" xr:uid="{00000000-0009-0000-0000-00000A000000}"/>
  <phoneticPr fontId="12"/>
  <conditionalFormatting sqref="F2:K4">
    <cfRule type="colorScale" priority="1534">
      <colorScale>
        <cfvo type="min"/>
        <cfvo type="percentile" val="50"/>
        <cfvo type="max"/>
        <color rgb="FFF8696B"/>
        <color rgb="FFFFEB84"/>
        <color rgb="FF63BE7B"/>
      </colorScale>
    </cfRule>
  </conditionalFormatting>
  <conditionalFormatting sqref="F5:K5">
    <cfRule type="colorScale" priority="767">
      <colorScale>
        <cfvo type="min"/>
        <cfvo type="percentile" val="50"/>
        <cfvo type="max"/>
        <color rgb="FFF8696B"/>
        <color rgb="FFFFEB84"/>
        <color rgb="FF63BE7B"/>
      </colorScale>
    </cfRule>
  </conditionalFormatting>
  <conditionalFormatting sqref="F6:K7">
    <cfRule type="colorScale" priority="32">
      <colorScale>
        <cfvo type="min"/>
        <cfvo type="percentile" val="50"/>
        <cfvo type="max"/>
        <color rgb="FFF8696B"/>
        <color rgb="FFFFEB84"/>
        <color rgb="FF63BE7B"/>
      </colorScale>
    </cfRule>
  </conditionalFormatting>
  <conditionalFormatting sqref="F8:K9">
    <cfRule type="colorScale" priority="28">
      <colorScale>
        <cfvo type="min"/>
        <cfvo type="percentile" val="50"/>
        <cfvo type="max"/>
        <color rgb="FFF8696B"/>
        <color rgb="FFFFEB84"/>
        <color rgb="FF63BE7B"/>
      </colorScale>
    </cfRule>
  </conditionalFormatting>
  <conditionalFormatting sqref="V2:V25">
    <cfRule type="containsText" dxfId="155" priority="41" operator="containsText" text="D">
      <formula>NOT(ISERROR(SEARCH("D",V2)))</formula>
    </cfRule>
    <cfRule type="containsText" dxfId="154" priority="42" operator="containsText" text="S">
      <formula>NOT(ISERROR(SEARCH("S",V2)))</formula>
    </cfRule>
    <cfRule type="containsText" dxfId="153" priority="43" operator="containsText" text="F">
      <formula>NOT(ISERROR(SEARCH("F",V2)))</formula>
    </cfRule>
  </conditionalFormatting>
  <conditionalFormatting sqref="V2:AE5 V15:AE16">
    <cfRule type="containsText" dxfId="152" priority="44" operator="containsText" text="E">
      <formula>NOT(ISERROR(SEARCH("E",V2)))</formula>
    </cfRule>
    <cfRule type="containsText" dxfId="151" priority="45" operator="containsText" text="B">
      <formula>NOT(ISERROR(SEARCH("B",V2)))</formula>
    </cfRule>
    <cfRule type="containsText" dxfId="150" priority="46" operator="containsText" text="A">
      <formula>NOT(ISERROR(SEARCH("A",V2)))</formula>
    </cfRule>
  </conditionalFormatting>
  <conditionalFormatting sqref="V6:AE9">
    <cfRule type="containsText" dxfId="149" priority="25" operator="containsText" text="E">
      <formula>NOT(ISERROR(SEARCH("E",V6)))</formula>
    </cfRule>
    <cfRule type="containsText" dxfId="148" priority="26" operator="containsText" text="B">
      <formula>NOT(ISERROR(SEARCH("B",V6)))</formula>
    </cfRule>
    <cfRule type="containsText" dxfId="147" priority="27" operator="containsText" text="A">
      <formula>NOT(ISERROR(SEARCH("A",V6)))</formula>
    </cfRule>
  </conditionalFormatting>
  <conditionalFormatting sqref="F10:K11">
    <cfRule type="colorScale" priority="24">
      <colorScale>
        <cfvo type="min"/>
        <cfvo type="percentile" val="50"/>
        <cfvo type="max"/>
        <color rgb="FFF8696B"/>
        <color rgb="FFFFEB84"/>
        <color rgb="FF63BE7B"/>
      </colorScale>
    </cfRule>
  </conditionalFormatting>
  <conditionalFormatting sqref="V10:AE11">
    <cfRule type="containsText" dxfId="146" priority="21" operator="containsText" text="E">
      <formula>NOT(ISERROR(SEARCH("E",V10)))</formula>
    </cfRule>
    <cfRule type="containsText" dxfId="145" priority="22" operator="containsText" text="B">
      <formula>NOT(ISERROR(SEARCH("B",V10)))</formula>
    </cfRule>
    <cfRule type="containsText" dxfId="144" priority="23" operator="containsText" text="A">
      <formula>NOT(ISERROR(SEARCH("A",V10)))</formula>
    </cfRule>
  </conditionalFormatting>
  <conditionalFormatting sqref="F12:K14">
    <cfRule type="colorScale" priority="20">
      <colorScale>
        <cfvo type="min"/>
        <cfvo type="percentile" val="50"/>
        <cfvo type="max"/>
        <color rgb="FFF8696B"/>
        <color rgb="FFFFEB84"/>
        <color rgb="FF63BE7B"/>
      </colorScale>
    </cfRule>
  </conditionalFormatting>
  <conditionalFormatting sqref="V12:AE14">
    <cfRule type="containsText" dxfId="143" priority="17" operator="containsText" text="E">
      <formula>NOT(ISERROR(SEARCH("E",V12)))</formula>
    </cfRule>
    <cfRule type="containsText" dxfId="142" priority="18" operator="containsText" text="B">
      <formula>NOT(ISERROR(SEARCH("B",V12)))</formula>
    </cfRule>
    <cfRule type="containsText" dxfId="141" priority="19" operator="containsText" text="A">
      <formula>NOT(ISERROR(SEARCH("A",V12)))</formula>
    </cfRule>
  </conditionalFormatting>
  <conditionalFormatting sqref="F15:K16">
    <cfRule type="colorScale" priority="2015">
      <colorScale>
        <cfvo type="min"/>
        <cfvo type="percentile" val="50"/>
        <cfvo type="max"/>
        <color rgb="FFF8696B"/>
        <color rgb="FFFFEB84"/>
        <color rgb="FF63BE7B"/>
      </colorScale>
    </cfRule>
  </conditionalFormatting>
  <conditionalFormatting sqref="V17:AE21">
    <cfRule type="containsText" dxfId="140" priority="9" operator="containsText" text="E">
      <formula>NOT(ISERROR(SEARCH("E",V17)))</formula>
    </cfRule>
    <cfRule type="containsText" dxfId="139" priority="10" operator="containsText" text="B">
      <formula>NOT(ISERROR(SEARCH("B",V17)))</formula>
    </cfRule>
    <cfRule type="containsText" dxfId="138" priority="11" operator="containsText" text="A">
      <formula>NOT(ISERROR(SEARCH("A",V17)))</formula>
    </cfRule>
  </conditionalFormatting>
  <conditionalFormatting sqref="F17:K21">
    <cfRule type="colorScale" priority="12">
      <colorScale>
        <cfvo type="min"/>
        <cfvo type="percentile" val="50"/>
        <cfvo type="max"/>
        <color rgb="FFF8696B"/>
        <color rgb="FFFFEB84"/>
        <color rgb="FF63BE7B"/>
      </colorScale>
    </cfRule>
  </conditionalFormatting>
  <conditionalFormatting sqref="V22:AE22">
    <cfRule type="containsText" dxfId="137" priority="5" operator="containsText" text="E">
      <formula>NOT(ISERROR(SEARCH("E",V22)))</formula>
    </cfRule>
    <cfRule type="containsText" dxfId="136" priority="6" operator="containsText" text="B">
      <formula>NOT(ISERROR(SEARCH("B",V22)))</formula>
    </cfRule>
    <cfRule type="containsText" dxfId="135" priority="7" operator="containsText" text="A">
      <formula>NOT(ISERROR(SEARCH("A",V22)))</formula>
    </cfRule>
  </conditionalFormatting>
  <conditionalFormatting sqref="F22:K22">
    <cfRule type="colorScale" priority="8">
      <colorScale>
        <cfvo type="min"/>
        <cfvo type="percentile" val="50"/>
        <cfvo type="max"/>
        <color rgb="FFF8696B"/>
        <color rgb="FFFFEB84"/>
        <color rgb="FF63BE7B"/>
      </colorScale>
    </cfRule>
  </conditionalFormatting>
  <conditionalFormatting sqref="V23:AE25">
    <cfRule type="containsText" dxfId="39" priority="1" operator="containsText" text="E">
      <formula>NOT(ISERROR(SEARCH("E",V23)))</formula>
    </cfRule>
    <cfRule type="containsText" dxfId="38" priority="2" operator="containsText" text="B">
      <formula>NOT(ISERROR(SEARCH("B",V23)))</formula>
    </cfRule>
    <cfRule type="containsText" dxfId="37" priority="3" operator="containsText" text="A">
      <formula>NOT(ISERROR(SEARCH("A",V23)))</formula>
    </cfRule>
  </conditionalFormatting>
  <conditionalFormatting sqref="F23:K25">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E2:AE25"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L22:N22 L23:N25"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29"/>
  <sheetViews>
    <sheetView zoomScaleNormal="100" workbookViewId="0">
      <pane xSplit="5" ySplit="1" topLeftCell="AH2" activePane="bottomRight" state="frozen"/>
      <selection activeCell="E15" sqref="E15"/>
      <selection pane="topRight" activeCell="E15" sqref="E15"/>
      <selection pane="bottomLeft" activeCell="E15" sqref="E15"/>
      <selection pane="bottomRight" activeCell="AH33" sqref="AH3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3" si="0">SUM(F2:H2)</f>
        <v>34.1</v>
      </c>
      <c r="N2" s="22">
        <f t="shared" ref="N2:N3" si="1">I2</f>
        <v>12.1</v>
      </c>
      <c r="O2" s="22">
        <f t="shared" ref="O2:O3" si="2">SUM(J2:L2)</f>
        <v>38.5</v>
      </c>
      <c r="P2" s="23">
        <f t="shared" ref="P2:P3"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ref="M4:M7" si="4">SUM(F4:H4)</f>
        <v>34.700000000000003</v>
      </c>
      <c r="N4" s="22">
        <f t="shared" ref="N4:N7" si="5">I4</f>
        <v>12.3</v>
      </c>
      <c r="O4" s="22">
        <f t="shared" ref="O4:O7" si="6">SUM(J4:L4)</f>
        <v>37.6</v>
      </c>
      <c r="P4" s="23">
        <f t="shared" ref="P4:P7" si="7">SUM(F4:J4)</f>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4"/>
        <v>36.6</v>
      </c>
      <c r="N5" s="22">
        <f t="shared" si="5"/>
        <v>12.5</v>
      </c>
      <c r="O5" s="22">
        <f t="shared" si="6"/>
        <v>37.200000000000003</v>
      </c>
      <c r="P5" s="23">
        <f t="shared" si="7"/>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4"/>
        <v>35.299999999999997</v>
      </c>
      <c r="N6" s="22">
        <f t="shared" si="5"/>
        <v>12.3</v>
      </c>
      <c r="O6" s="22">
        <f t="shared" si="6"/>
        <v>36.9</v>
      </c>
      <c r="P6" s="23">
        <f t="shared" si="7"/>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4"/>
        <v>34</v>
      </c>
      <c r="N7" s="22">
        <f t="shared" si="5"/>
        <v>12.2</v>
      </c>
      <c r="O7" s="22">
        <f t="shared" si="6"/>
        <v>37.9</v>
      </c>
      <c r="P7" s="23">
        <f t="shared" si="7"/>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ref="M8:M10" si="8">SUM(F8:H8)</f>
        <v>34.9</v>
      </c>
      <c r="N8" s="22">
        <f t="shared" ref="N8:N10" si="9">I8</f>
        <v>12.1</v>
      </c>
      <c r="O8" s="22">
        <f t="shared" ref="O8:O10" si="10">SUM(J8:L8)</f>
        <v>38.700000000000003</v>
      </c>
      <c r="P8" s="23">
        <f t="shared" ref="P8:P10" si="11">SUM(F8:J8)</f>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8"/>
        <v>35.5</v>
      </c>
      <c r="N9" s="22">
        <f t="shared" si="9"/>
        <v>12.5</v>
      </c>
      <c r="O9" s="22">
        <f t="shared" si="10"/>
        <v>37.6</v>
      </c>
      <c r="P9" s="23">
        <f t="shared" si="11"/>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8"/>
        <v>34.700000000000003</v>
      </c>
      <c r="N10" s="22">
        <f t="shared" si="9"/>
        <v>12.4</v>
      </c>
      <c r="O10" s="22">
        <f t="shared" si="10"/>
        <v>37.199999999999996</v>
      </c>
      <c r="P10" s="23">
        <f t="shared" si="11"/>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ref="M11:M12" si="12">SUM(F11:H11)</f>
        <v>35</v>
      </c>
      <c r="N11" s="22">
        <f t="shared" ref="N11:N12" si="13">I11</f>
        <v>12.3</v>
      </c>
      <c r="O11" s="22">
        <f t="shared" ref="O11:O12" si="14">SUM(J11:L11)</f>
        <v>37.700000000000003</v>
      </c>
      <c r="P11" s="23">
        <f t="shared" ref="P11:P12" si="15">SUM(F11:J11)</f>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12"/>
        <v>34.200000000000003</v>
      </c>
      <c r="N12" s="22">
        <f t="shared" si="13"/>
        <v>11.9</v>
      </c>
      <c r="O12" s="22">
        <f t="shared" si="14"/>
        <v>37.299999999999997</v>
      </c>
      <c r="P12" s="23">
        <f t="shared" si="15"/>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ref="M13:M15" si="16">SUM(F13:H13)</f>
        <v>34.799999999999997</v>
      </c>
      <c r="N13" s="22">
        <f t="shared" ref="N13:N15" si="17">I13</f>
        <v>12.2</v>
      </c>
      <c r="O13" s="22">
        <f t="shared" ref="O13:O15" si="18">SUM(J13:L13)</f>
        <v>37.9</v>
      </c>
      <c r="P13" s="23">
        <f t="shared" ref="P13:P15" si="19">SUM(F13:J13)</f>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16"/>
        <v>34.4</v>
      </c>
      <c r="N14" s="22">
        <f t="shared" si="17"/>
        <v>12</v>
      </c>
      <c r="O14" s="22">
        <f t="shared" si="18"/>
        <v>39.099999999999994</v>
      </c>
      <c r="P14" s="23">
        <f t="shared" si="19"/>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16"/>
        <v>34.6</v>
      </c>
      <c r="N15" s="22">
        <f t="shared" si="17"/>
        <v>12.3</v>
      </c>
      <c r="O15" s="22">
        <f t="shared" si="18"/>
        <v>37.799999999999997</v>
      </c>
      <c r="P15" s="23">
        <f t="shared" si="19"/>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ref="M16" si="20">SUM(F16:H16)</f>
        <v>35</v>
      </c>
      <c r="N16" s="22">
        <f t="shared" ref="N16" si="21">I16</f>
        <v>12.3</v>
      </c>
      <c r="O16" s="22">
        <f t="shared" ref="O16" si="22">SUM(J16:L16)</f>
        <v>37.1</v>
      </c>
      <c r="P16" s="23">
        <f t="shared" ref="P16" si="23">SUM(F16:J16)</f>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24">SUM(F17:H17)</f>
        <v>34.9</v>
      </c>
      <c r="N17" s="22">
        <f t="shared" ref="N17:N22" si="25">I17</f>
        <v>12.2</v>
      </c>
      <c r="O17" s="22">
        <f t="shared" ref="O17:O22" si="26">SUM(J17:L17)</f>
        <v>38.200000000000003</v>
      </c>
      <c r="P17" s="23">
        <f t="shared" ref="P17:P22" si="2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24"/>
        <v>34.799999999999997</v>
      </c>
      <c r="N18" s="22">
        <f t="shared" si="25"/>
        <v>12.3</v>
      </c>
      <c r="O18" s="22">
        <f t="shared" si="26"/>
        <v>39</v>
      </c>
      <c r="P18" s="23">
        <f t="shared" si="2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24"/>
        <v>34.299999999999997</v>
      </c>
      <c r="N19" s="22">
        <f t="shared" si="25"/>
        <v>12.4</v>
      </c>
      <c r="O19" s="22">
        <f t="shared" si="26"/>
        <v>38.199999999999996</v>
      </c>
      <c r="P19" s="23">
        <f t="shared" si="2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24"/>
        <v>35.5</v>
      </c>
      <c r="N20" s="22">
        <f t="shared" si="25"/>
        <v>12.5</v>
      </c>
      <c r="O20" s="22">
        <f t="shared" si="26"/>
        <v>37.900000000000006</v>
      </c>
      <c r="P20" s="23">
        <f t="shared" si="2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24"/>
        <v>35.1</v>
      </c>
      <c r="N21" s="22">
        <f t="shared" si="25"/>
        <v>12.4</v>
      </c>
      <c r="O21" s="22">
        <f t="shared" si="26"/>
        <v>36.799999999999997</v>
      </c>
      <c r="P21" s="23">
        <f t="shared" si="2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24"/>
        <v>34.200000000000003</v>
      </c>
      <c r="N22" s="22">
        <f t="shared" si="25"/>
        <v>11.9</v>
      </c>
      <c r="O22" s="22">
        <f t="shared" si="26"/>
        <v>38.599999999999994</v>
      </c>
      <c r="P22" s="23">
        <f t="shared" si="2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row r="23" spans="1:35" s="5" customFormat="1">
      <c r="A23" s="6">
        <v>45213</v>
      </c>
      <c r="B23" s="18" t="s">
        <v>162</v>
      </c>
      <c r="C23" s="8" t="s">
        <v>205</v>
      </c>
      <c r="D23" s="9">
        <v>5.8333333333333327E-2</v>
      </c>
      <c r="E23" s="8" t="s">
        <v>926</v>
      </c>
      <c r="F23" s="10">
        <v>12</v>
      </c>
      <c r="G23" s="10">
        <v>10.8</v>
      </c>
      <c r="H23" s="10">
        <v>11.6</v>
      </c>
      <c r="I23" s="10">
        <v>11.9</v>
      </c>
      <c r="J23" s="10">
        <v>12</v>
      </c>
      <c r="K23" s="10">
        <v>12.6</v>
      </c>
      <c r="L23" s="10">
        <v>13.1</v>
      </c>
      <c r="M23" s="22">
        <f t="shared" ref="M23:M25" si="28">SUM(F23:H23)</f>
        <v>34.4</v>
      </c>
      <c r="N23" s="22">
        <f t="shared" ref="N23:N25" si="29">I23</f>
        <v>11.9</v>
      </c>
      <c r="O23" s="22">
        <f t="shared" ref="O23:O25" si="30">SUM(J23:L23)</f>
        <v>37.700000000000003</v>
      </c>
      <c r="P23" s="23">
        <f t="shared" ref="P23:P25" si="31">SUM(F23:J23)</f>
        <v>58.3</v>
      </c>
      <c r="Q23" s="11" t="s">
        <v>202</v>
      </c>
      <c r="R23" s="11" t="s">
        <v>203</v>
      </c>
      <c r="S23" s="13" t="s">
        <v>206</v>
      </c>
      <c r="T23" s="13" t="s">
        <v>939</v>
      </c>
      <c r="U23" s="13" t="s">
        <v>207</v>
      </c>
      <c r="V23" s="12">
        <v>5</v>
      </c>
      <c r="W23" s="12">
        <v>4.5999999999999996</v>
      </c>
      <c r="X23" s="11" t="s">
        <v>161</v>
      </c>
      <c r="Y23" s="8">
        <v>0.2</v>
      </c>
      <c r="Z23" s="11" t="s">
        <v>267</v>
      </c>
      <c r="AA23" s="8" t="s">
        <v>268</v>
      </c>
      <c r="AB23" s="8">
        <v>0.2</v>
      </c>
      <c r="AC23" s="11"/>
      <c r="AD23" s="11" t="s">
        <v>270</v>
      </c>
      <c r="AE23" s="11" t="s">
        <v>269</v>
      </c>
      <c r="AF23" s="11" t="s">
        <v>161</v>
      </c>
      <c r="AG23" s="8"/>
      <c r="AH23" s="8" t="s">
        <v>974</v>
      </c>
      <c r="AI23" s="27" t="s">
        <v>975</v>
      </c>
    </row>
    <row r="24" spans="1:35" s="5" customFormat="1">
      <c r="A24" s="6">
        <v>45214</v>
      </c>
      <c r="B24" s="18" t="s">
        <v>920</v>
      </c>
      <c r="C24" s="8" t="s">
        <v>383</v>
      </c>
      <c r="D24" s="9">
        <v>5.9768518518518519E-2</v>
      </c>
      <c r="E24" s="8" t="s">
        <v>940</v>
      </c>
      <c r="F24" s="10">
        <v>12</v>
      </c>
      <c r="G24" s="10">
        <v>11.3</v>
      </c>
      <c r="H24" s="10">
        <v>11.9</v>
      </c>
      <c r="I24" s="10">
        <v>12.2</v>
      </c>
      <c r="J24" s="10">
        <v>12.3</v>
      </c>
      <c r="K24" s="10">
        <v>12.7</v>
      </c>
      <c r="L24" s="10">
        <v>14</v>
      </c>
      <c r="M24" s="22">
        <f t="shared" si="28"/>
        <v>35.200000000000003</v>
      </c>
      <c r="N24" s="22">
        <f t="shared" si="29"/>
        <v>12.2</v>
      </c>
      <c r="O24" s="22">
        <f t="shared" si="30"/>
        <v>39</v>
      </c>
      <c r="P24" s="23">
        <f t="shared" si="31"/>
        <v>59.7</v>
      </c>
      <c r="Q24" s="11" t="s">
        <v>202</v>
      </c>
      <c r="R24" s="11" t="s">
        <v>203</v>
      </c>
      <c r="S24" s="13" t="s">
        <v>831</v>
      </c>
      <c r="T24" s="13" t="s">
        <v>941</v>
      </c>
      <c r="U24" s="13" t="s">
        <v>942</v>
      </c>
      <c r="V24" s="12">
        <v>14.4</v>
      </c>
      <c r="W24" s="12">
        <v>14.9</v>
      </c>
      <c r="X24" s="11" t="s">
        <v>163</v>
      </c>
      <c r="Y24" s="8">
        <v>0.9</v>
      </c>
      <c r="Z24" s="11" t="s">
        <v>267</v>
      </c>
      <c r="AA24" s="8">
        <v>1.3</v>
      </c>
      <c r="AB24" s="8">
        <v>-0.4</v>
      </c>
      <c r="AC24" s="11"/>
      <c r="AD24" s="11" t="s">
        <v>271</v>
      </c>
      <c r="AE24" s="11" t="s">
        <v>269</v>
      </c>
      <c r="AF24" s="11" t="s">
        <v>161</v>
      </c>
      <c r="AG24" s="8"/>
      <c r="AH24" s="8" t="s">
        <v>976</v>
      </c>
      <c r="AI24" s="27" t="s">
        <v>977</v>
      </c>
    </row>
    <row r="25" spans="1:35" s="5" customFormat="1">
      <c r="A25" s="6">
        <v>45214</v>
      </c>
      <c r="B25" s="18" t="s">
        <v>319</v>
      </c>
      <c r="C25" s="8" t="s">
        <v>383</v>
      </c>
      <c r="D25" s="9">
        <v>5.8333333333333327E-2</v>
      </c>
      <c r="E25" s="8" t="s">
        <v>949</v>
      </c>
      <c r="F25" s="10">
        <v>12</v>
      </c>
      <c r="G25" s="10">
        <v>10.7</v>
      </c>
      <c r="H25" s="10">
        <v>11.4</v>
      </c>
      <c r="I25" s="10">
        <v>11.9</v>
      </c>
      <c r="J25" s="10">
        <v>12.5</v>
      </c>
      <c r="K25" s="10">
        <v>12.2</v>
      </c>
      <c r="L25" s="10">
        <v>13.3</v>
      </c>
      <c r="M25" s="22">
        <f t="shared" si="28"/>
        <v>34.1</v>
      </c>
      <c r="N25" s="22">
        <f t="shared" si="29"/>
        <v>11.9</v>
      </c>
      <c r="O25" s="22">
        <f t="shared" si="30"/>
        <v>38</v>
      </c>
      <c r="P25" s="23">
        <f t="shared" si="31"/>
        <v>58.5</v>
      </c>
      <c r="Q25" s="11" t="s">
        <v>202</v>
      </c>
      <c r="R25" s="11" t="s">
        <v>203</v>
      </c>
      <c r="S25" s="13" t="s">
        <v>722</v>
      </c>
      <c r="T25" s="13" t="s">
        <v>348</v>
      </c>
      <c r="U25" s="13" t="s">
        <v>327</v>
      </c>
      <c r="V25" s="12">
        <v>14.4</v>
      </c>
      <c r="W25" s="12">
        <v>14.9</v>
      </c>
      <c r="X25" s="11" t="s">
        <v>163</v>
      </c>
      <c r="Y25" s="8">
        <v>-0.5</v>
      </c>
      <c r="Z25" s="11" t="s">
        <v>267</v>
      </c>
      <c r="AA25" s="8">
        <v>-0.1</v>
      </c>
      <c r="AB25" s="8">
        <v>-0.4</v>
      </c>
      <c r="AC25" s="11"/>
      <c r="AD25" s="11" t="s">
        <v>270</v>
      </c>
      <c r="AE25" s="11" t="s">
        <v>269</v>
      </c>
      <c r="AF25" s="11" t="s">
        <v>161</v>
      </c>
      <c r="AG25" s="8"/>
      <c r="AH25" s="8" t="s">
        <v>988</v>
      </c>
      <c r="AI25" s="27" t="s">
        <v>989</v>
      </c>
    </row>
    <row r="26" spans="1:35" s="5" customFormat="1">
      <c r="A26" s="6">
        <v>45220</v>
      </c>
      <c r="B26" s="18" t="s">
        <v>540</v>
      </c>
      <c r="C26" s="8" t="s">
        <v>205</v>
      </c>
      <c r="D26" s="9">
        <v>5.7719907407407407E-2</v>
      </c>
      <c r="E26" s="8" t="s">
        <v>1016</v>
      </c>
      <c r="F26" s="10">
        <v>12.2</v>
      </c>
      <c r="G26" s="10">
        <v>11</v>
      </c>
      <c r="H26" s="10">
        <v>11.4</v>
      </c>
      <c r="I26" s="10">
        <v>12.1</v>
      </c>
      <c r="J26" s="10">
        <v>12</v>
      </c>
      <c r="K26" s="10">
        <v>12.1</v>
      </c>
      <c r="L26" s="10">
        <v>12.9</v>
      </c>
      <c r="M26" s="22">
        <f t="shared" ref="M26:M29" si="32">SUM(F26:H26)</f>
        <v>34.6</v>
      </c>
      <c r="N26" s="22">
        <f t="shared" ref="N26:N29" si="33">I26</f>
        <v>12.1</v>
      </c>
      <c r="O26" s="22">
        <f t="shared" ref="O26:O29" si="34">SUM(J26:L26)</f>
        <v>37</v>
      </c>
      <c r="P26" s="23">
        <f t="shared" ref="P26:P29" si="35">SUM(F26:J26)</f>
        <v>58.7</v>
      </c>
      <c r="Q26" s="11" t="s">
        <v>350</v>
      </c>
      <c r="R26" s="11" t="s">
        <v>324</v>
      </c>
      <c r="S26" s="13" t="s">
        <v>207</v>
      </c>
      <c r="T26" s="13" t="s">
        <v>206</v>
      </c>
      <c r="U26" s="13" t="s">
        <v>326</v>
      </c>
      <c r="V26" s="12">
        <v>6.3</v>
      </c>
      <c r="W26" s="12">
        <v>6.9</v>
      </c>
      <c r="X26" s="11" t="s">
        <v>161</v>
      </c>
      <c r="Y26" s="8">
        <v>1.1000000000000001</v>
      </c>
      <c r="Z26" s="11" t="s">
        <v>267</v>
      </c>
      <c r="AA26" s="8">
        <v>1.1000000000000001</v>
      </c>
      <c r="AB26" s="8" t="s">
        <v>268</v>
      </c>
      <c r="AC26" s="11"/>
      <c r="AD26" s="11" t="s">
        <v>271</v>
      </c>
      <c r="AE26" s="11" t="s">
        <v>269</v>
      </c>
      <c r="AF26" s="11" t="s">
        <v>161</v>
      </c>
      <c r="AG26" s="8"/>
      <c r="AH26" s="8" t="s">
        <v>1050</v>
      </c>
      <c r="AI26" s="27" t="s">
        <v>1051</v>
      </c>
    </row>
    <row r="27" spans="1:35" s="5" customFormat="1">
      <c r="A27" s="6">
        <v>45221</v>
      </c>
      <c r="B27" s="18" t="s">
        <v>799</v>
      </c>
      <c r="C27" s="8" t="s">
        <v>205</v>
      </c>
      <c r="D27" s="9">
        <v>5.9108796296296291E-2</v>
      </c>
      <c r="E27" s="8" t="s">
        <v>1019</v>
      </c>
      <c r="F27" s="10">
        <v>12.2</v>
      </c>
      <c r="G27" s="10">
        <v>11.1</v>
      </c>
      <c r="H27" s="10">
        <v>12.1</v>
      </c>
      <c r="I27" s="10">
        <v>12.2</v>
      </c>
      <c r="J27" s="10">
        <v>12.7</v>
      </c>
      <c r="K27" s="10">
        <v>13</v>
      </c>
      <c r="L27" s="10">
        <v>12.4</v>
      </c>
      <c r="M27" s="22">
        <f t="shared" si="32"/>
        <v>35.4</v>
      </c>
      <c r="N27" s="22">
        <f t="shared" si="33"/>
        <v>12.2</v>
      </c>
      <c r="O27" s="22">
        <f t="shared" si="34"/>
        <v>38.1</v>
      </c>
      <c r="P27" s="23">
        <f t="shared" si="35"/>
        <v>60.3</v>
      </c>
      <c r="Q27" s="11" t="s">
        <v>202</v>
      </c>
      <c r="R27" s="11" t="s">
        <v>203</v>
      </c>
      <c r="S27" s="13" t="s">
        <v>806</v>
      </c>
      <c r="T27" s="13" t="s">
        <v>827</v>
      </c>
      <c r="U27" s="13" t="s">
        <v>442</v>
      </c>
      <c r="V27" s="12">
        <v>4.8</v>
      </c>
      <c r="W27" s="12">
        <v>5</v>
      </c>
      <c r="X27" s="11" t="s">
        <v>161</v>
      </c>
      <c r="Y27" s="8">
        <v>0.2</v>
      </c>
      <c r="Z27" s="11" t="s">
        <v>267</v>
      </c>
      <c r="AA27" s="8">
        <v>0.1</v>
      </c>
      <c r="AB27" s="8">
        <v>0.1</v>
      </c>
      <c r="AC27" s="11"/>
      <c r="AD27" s="11" t="s">
        <v>270</v>
      </c>
      <c r="AE27" s="11" t="s">
        <v>270</v>
      </c>
      <c r="AF27" s="11" t="s">
        <v>158</v>
      </c>
      <c r="AG27" s="8"/>
      <c r="AH27" s="8" t="s">
        <v>1056</v>
      </c>
      <c r="AI27" s="27" t="s">
        <v>1057</v>
      </c>
    </row>
    <row r="28" spans="1:35" s="5" customFormat="1">
      <c r="A28" s="6">
        <v>45221</v>
      </c>
      <c r="B28" s="18" t="s">
        <v>999</v>
      </c>
      <c r="C28" s="8" t="s">
        <v>205</v>
      </c>
      <c r="D28" s="9">
        <v>5.8414351851851849E-2</v>
      </c>
      <c r="E28" s="8" t="s">
        <v>1024</v>
      </c>
      <c r="F28" s="10">
        <v>11.9</v>
      </c>
      <c r="G28" s="10">
        <v>10.9</v>
      </c>
      <c r="H28" s="10">
        <v>11.8</v>
      </c>
      <c r="I28" s="10">
        <v>12.4</v>
      </c>
      <c r="J28" s="10">
        <v>12.2</v>
      </c>
      <c r="K28" s="10">
        <v>12.6</v>
      </c>
      <c r="L28" s="10">
        <v>12.9</v>
      </c>
      <c r="M28" s="22">
        <f t="shared" si="32"/>
        <v>34.6</v>
      </c>
      <c r="N28" s="22">
        <f t="shared" si="33"/>
        <v>12.4</v>
      </c>
      <c r="O28" s="22">
        <f t="shared" si="34"/>
        <v>37.699999999999996</v>
      </c>
      <c r="P28" s="23">
        <f t="shared" si="35"/>
        <v>59.2</v>
      </c>
      <c r="Q28" s="11" t="s">
        <v>202</v>
      </c>
      <c r="R28" s="11" t="s">
        <v>324</v>
      </c>
      <c r="S28" s="13" t="s">
        <v>328</v>
      </c>
      <c r="T28" s="13" t="s">
        <v>206</v>
      </c>
      <c r="U28" s="13" t="s">
        <v>442</v>
      </c>
      <c r="V28" s="12">
        <v>4.8</v>
      </c>
      <c r="W28" s="12">
        <v>5</v>
      </c>
      <c r="X28" s="11" t="s">
        <v>161</v>
      </c>
      <c r="Y28" s="8" t="s">
        <v>268</v>
      </c>
      <c r="Z28" s="11" t="s">
        <v>267</v>
      </c>
      <c r="AA28" s="8">
        <v>-0.1</v>
      </c>
      <c r="AB28" s="8">
        <v>0.1</v>
      </c>
      <c r="AC28" s="11"/>
      <c r="AD28" s="11" t="s">
        <v>270</v>
      </c>
      <c r="AE28" s="11" t="s">
        <v>270</v>
      </c>
      <c r="AF28" s="11" t="s">
        <v>858</v>
      </c>
      <c r="AG28" s="8"/>
      <c r="AH28" s="8" t="s">
        <v>1068</v>
      </c>
      <c r="AI28" s="27" t="s">
        <v>1069</v>
      </c>
    </row>
    <row r="29" spans="1:35" s="5" customFormat="1">
      <c r="A29" s="6">
        <v>45221</v>
      </c>
      <c r="B29" s="18" t="s">
        <v>438</v>
      </c>
      <c r="C29" s="8" t="s">
        <v>205</v>
      </c>
      <c r="D29" s="9">
        <v>5.7673611111111113E-2</v>
      </c>
      <c r="E29" s="8" t="s">
        <v>1028</v>
      </c>
      <c r="F29" s="10">
        <v>12.2</v>
      </c>
      <c r="G29" s="10">
        <v>11.2</v>
      </c>
      <c r="H29" s="10">
        <v>11.9</v>
      </c>
      <c r="I29" s="10">
        <v>12</v>
      </c>
      <c r="J29" s="10">
        <v>12</v>
      </c>
      <c r="K29" s="10">
        <v>12.1</v>
      </c>
      <c r="L29" s="10">
        <v>11.9</v>
      </c>
      <c r="M29" s="22">
        <f t="shared" si="32"/>
        <v>35.299999999999997</v>
      </c>
      <c r="N29" s="22">
        <f t="shared" si="33"/>
        <v>12</v>
      </c>
      <c r="O29" s="22">
        <f t="shared" si="34"/>
        <v>36</v>
      </c>
      <c r="P29" s="23">
        <f t="shared" si="35"/>
        <v>59.3</v>
      </c>
      <c r="Q29" s="11" t="s">
        <v>350</v>
      </c>
      <c r="R29" s="11" t="s">
        <v>324</v>
      </c>
      <c r="S29" s="13" t="s">
        <v>1029</v>
      </c>
      <c r="T29" s="13" t="s">
        <v>384</v>
      </c>
      <c r="U29" s="13" t="s">
        <v>363</v>
      </c>
      <c r="V29" s="12">
        <v>4.8</v>
      </c>
      <c r="W29" s="12">
        <v>5</v>
      </c>
      <c r="X29" s="11" t="s">
        <v>161</v>
      </c>
      <c r="Y29" s="8">
        <v>0.2</v>
      </c>
      <c r="Z29" s="11" t="s">
        <v>267</v>
      </c>
      <c r="AA29" s="8">
        <v>0.1</v>
      </c>
      <c r="AB29" s="8">
        <v>0.1</v>
      </c>
      <c r="AC29" s="11"/>
      <c r="AD29" s="11" t="s">
        <v>270</v>
      </c>
      <c r="AE29" s="11" t="s">
        <v>269</v>
      </c>
      <c r="AF29" s="11" t="s">
        <v>161</v>
      </c>
      <c r="AG29" s="8"/>
      <c r="AH29" s="8" t="s">
        <v>1074</v>
      </c>
      <c r="AI29" s="27" t="s">
        <v>1075</v>
      </c>
    </row>
  </sheetData>
  <autoFilter ref="A1:AH3" xr:uid="{00000000-0009-0000-0000-00000B000000}"/>
  <phoneticPr fontId="3"/>
  <conditionalFormatting sqref="F2:L3">
    <cfRule type="colorScale" priority="1999">
      <colorScale>
        <cfvo type="min"/>
        <cfvo type="percentile" val="50"/>
        <cfvo type="max"/>
        <color rgb="FFF8696B"/>
        <color rgb="FFFFEB84"/>
        <color rgb="FF63BE7B"/>
      </colorScale>
    </cfRule>
  </conditionalFormatting>
  <conditionalFormatting sqref="F4:L7">
    <cfRule type="colorScale" priority="58">
      <colorScale>
        <cfvo type="min"/>
        <cfvo type="percentile" val="50"/>
        <cfvo type="max"/>
        <color rgb="FFF8696B"/>
        <color rgb="FFFFEB84"/>
        <color rgb="FF63BE7B"/>
      </colorScale>
    </cfRule>
  </conditionalFormatting>
  <conditionalFormatting sqref="F8:L10">
    <cfRule type="colorScale" priority="53">
      <colorScale>
        <cfvo type="min"/>
        <cfvo type="percentile" val="50"/>
        <cfvo type="max"/>
        <color rgb="FFF8696B"/>
        <color rgb="FFFFEB84"/>
        <color rgb="FF63BE7B"/>
      </colorScale>
    </cfRule>
  </conditionalFormatting>
  <conditionalFormatting sqref="X2:X23">
    <cfRule type="containsText" dxfId="134" priority="67" operator="containsText" text="D">
      <formula>NOT(ISERROR(SEARCH("D",X2)))</formula>
    </cfRule>
    <cfRule type="containsText" dxfId="133" priority="68" operator="containsText" text="S">
      <formula>NOT(ISERROR(SEARCH("S",X2)))</formula>
    </cfRule>
    <cfRule type="containsText" dxfId="132" priority="69" operator="containsText" text="F">
      <formula>NOT(ISERROR(SEARCH("F",X2)))</formula>
    </cfRule>
    <cfRule type="containsText" dxfId="131" priority="72" operator="containsText" text="A">
      <formula>NOT(ISERROR(SEARCH("A",X2)))</formula>
    </cfRule>
  </conditionalFormatting>
  <conditionalFormatting sqref="X2:AG3">
    <cfRule type="containsText" dxfId="130" priority="70" operator="containsText" text="E">
      <formula>NOT(ISERROR(SEARCH("E",X2)))</formula>
    </cfRule>
    <cfRule type="containsText" dxfId="129" priority="71" operator="containsText" text="B">
      <formula>NOT(ISERROR(SEARCH("B",X2)))</formula>
    </cfRule>
  </conditionalFormatting>
  <conditionalFormatting sqref="X4:AG10">
    <cfRule type="containsText" dxfId="128" priority="50" operator="containsText" text="E">
      <formula>NOT(ISERROR(SEARCH("E",X4)))</formula>
    </cfRule>
    <cfRule type="containsText" dxfId="127" priority="51" operator="containsText" text="B">
      <formula>NOT(ISERROR(SEARCH("B",X4)))</formula>
    </cfRule>
  </conditionalFormatting>
  <conditionalFormatting sqref="AD2:AE2">
    <cfRule type="containsText" dxfId="126" priority="1882" operator="containsText" text="A">
      <formula>NOT(ISERROR(SEARCH("A",AD2)))</formula>
    </cfRule>
  </conditionalFormatting>
  <conditionalFormatting sqref="AD3:AG3">
    <cfRule type="containsText" dxfId="125" priority="122" operator="containsText" text="A">
      <formula>NOT(ISERROR(SEARCH("A",AD3)))</formula>
    </cfRule>
  </conditionalFormatting>
  <conditionalFormatting sqref="AD4:AG10">
    <cfRule type="containsText" dxfId="124" priority="52" operator="containsText" text="A">
      <formula>NOT(ISERROR(SEARCH("A",AD4)))</formula>
    </cfRule>
  </conditionalFormatting>
  <conditionalFormatting sqref="AF2:AG3">
    <cfRule type="containsText" dxfId="123" priority="80" operator="containsText" text="A">
      <formula>NOT(ISERROR(SEARCH("A",AF2)))</formula>
    </cfRule>
  </conditionalFormatting>
  <conditionalFormatting sqref="F11:L12">
    <cfRule type="colorScale" priority="49">
      <colorScale>
        <cfvo type="min"/>
        <cfvo type="percentile" val="50"/>
        <cfvo type="max"/>
        <color rgb="FFF8696B"/>
        <color rgb="FFFFEB84"/>
        <color rgb="FF63BE7B"/>
      </colorScale>
    </cfRule>
  </conditionalFormatting>
  <conditionalFormatting sqref="X11:AG12">
    <cfRule type="containsText" dxfId="122" priority="46" operator="containsText" text="E">
      <formula>NOT(ISERROR(SEARCH("E",X11)))</formula>
    </cfRule>
    <cfRule type="containsText" dxfId="121" priority="47" operator="containsText" text="B">
      <formula>NOT(ISERROR(SEARCH("B",X11)))</formula>
    </cfRule>
  </conditionalFormatting>
  <conditionalFormatting sqref="AD11:AG12">
    <cfRule type="containsText" dxfId="120" priority="48" operator="containsText" text="A">
      <formula>NOT(ISERROR(SEARCH("A",AD11)))</formula>
    </cfRule>
  </conditionalFormatting>
  <conditionalFormatting sqref="F13:L15">
    <cfRule type="colorScale" priority="45">
      <colorScale>
        <cfvo type="min"/>
        <cfvo type="percentile" val="50"/>
        <cfvo type="max"/>
        <color rgb="FFF8696B"/>
        <color rgb="FFFFEB84"/>
        <color rgb="FF63BE7B"/>
      </colorScale>
    </cfRule>
  </conditionalFormatting>
  <conditionalFormatting sqref="X13:AG15">
    <cfRule type="containsText" dxfId="119" priority="42" operator="containsText" text="E">
      <formula>NOT(ISERROR(SEARCH("E",X13)))</formula>
    </cfRule>
    <cfRule type="containsText" dxfId="118" priority="43" operator="containsText" text="B">
      <formula>NOT(ISERROR(SEARCH("B",X13)))</formula>
    </cfRule>
  </conditionalFormatting>
  <conditionalFormatting sqref="AD13:AG15">
    <cfRule type="containsText" dxfId="117" priority="44" operator="containsText" text="A">
      <formula>NOT(ISERROR(SEARCH("A",AD13)))</formula>
    </cfRule>
  </conditionalFormatting>
  <conditionalFormatting sqref="F16:L16">
    <cfRule type="colorScale" priority="41">
      <colorScale>
        <cfvo type="min"/>
        <cfvo type="percentile" val="50"/>
        <cfvo type="max"/>
        <color rgb="FFF8696B"/>
        <color rgb="FFFFEB84"/>
        <color rgb="FF63BE7B"/>
      </colorScale>
    </cfRule>
  </conditionalFormatting>
  <conditionalFormatting sqref="X16:AG16">
    <cfRule type="containsText" dxfId="116" priority="38" operator="containsText" text="E">
      <formula>NOT(ISERROR(SEARCH("E",X16)))</formula>
    </cfRule>
    <cfRule type="containsText" dxfId="115" priority="39" operator="containsText" text="B">
      <formula>NOT(ISERROR(SEARCH("B",X16)))</formula>
    </cfRule>
  </conditionalFormatting>
  <conditionalFormatting sqref="AD16:AG16">
    <cfRule type="containsText" dxfId="114" priority="40" operator="containsText" text="A">
      <formula>NOT(ISERROR(SEARCH("A",AD16)))</formula>
    </cfRule>
  </conditionalFormatting>
  <conditionalFormatting sqref="F17:L17">
    <cfRule type="colorScale" priority="37">
      <colorScale>
        <cfvo type="min"/>
        <cfvo type="percentile" val="50"/>
        <cfvo type="max"/>
        <color rgb="FFF8696B"/>
        <color rgb="FFFFEB84"/>
        <color rgb="FF63BE7B"/>
      </colorScale>
    </cfRule>
  </conditionalFormatting>
  <conditionalFormatting sqref="X17:AG17">
    <cfRule type="containsText" dxfId="113" priority="34" operator="containsText" text="E">
      <formula>NOT(ISERROR(SEARCH("E",X17)))</formula>
    </cfRule>
    <cfRule type="containsText" dxfId="112" priority="35" operator="containsText" text="B">
      <formula>NOT(ISERROR(SEARCH("B",X17)))</formula>
    </cfRule>
  </conditionalFormatting>
  <conditionalFormatting sqref="AD17:AG17">
    <cfRule type="containsText" dxfId="111" priority="36" operator="containsText" text="A">
      <formula>NOT(ISERROR(SEARCH("A",AD17)))</formula>
    </cfRule>
  </conditionalFormatting>
  <conditionalFormatting sqref="F18:L20 F22:L22">
    <cfRule type="colorScale" priority="33">
      <colorScale>
        <cfvo type="min"/>
        <cfvo type="percentile" val="50"/>
        <cfvo type="max"/>
        <color rgb="FFF8696B"/>
        <color rgb="FFFFEB84"/>
        <color rgb="FF63BE7B"/>
      </colorScale>
    </cfRule>
  </conditionalFormatting>
  <conditionalFormatting sqref="X18:AG22">
    <cfRule type="containsText" dxfId="110" priority="30" operator="containsText" text="E">
      <formula>NOT(ISERROR(SEARCH("E",X18)))</formula>
    </cfRule>
    <cfRule type="containsText" dxfId="109" priority="31" operator="containsText" text="B">
      <formula>NOT(ISERROR(SEARCH("B",X18)))</formula>
    </cfRule>
  </conditionalFormatting>
  <conditionalFormatting sqref="AD18:AG22">
    <cfRule type="containsText" dxfId="108" priority="32" operator="containsText" text="A">
      <formula>NOT(ISERROR(SEARCH("A",AD18)))</formula>
    </cfRule>
  </conditionalFormatting>
  <conditionalFormatting sqref="F21:L21">
    <cfRule type="colorScale" priority="29">
      <colorScale>
        <cfvo type="min"/>
        <cfvo type="percentile" val="50"/>
        <cfvo type="max"/>
        <color rgb="FFF8696B"/>
        <color rgb="FFFFEB84"/>
        <color rgb="FF63BE7B"/>
      </colorScale>
    </cfRule>
  </conditionalFormatting>
  <conditionalFormatting sqref="X23:AG23 Y24:AG25">
    <cfRule type="containsText" dxfId="107" priority="26" operator="containsText" text="E">
      <formula>NOT(ISERROR(SEARCH("E",X23)))</formula>
    </cfRule>
    <cfRule type="containsText" dxfId="106" priority="27" operator="containsText" text="B">
      <formula>NOT(ISERROR(SEARCH("B",X23)))</formula>
    </cfRule>
  </conditionalFormatting>
  <conditionalFormatting sqref="AD23:AG25">
    <cfRule type="containsText" dxfId="105" priority="28" operator="containsText" text="A">
      <formula>NOT(ISERROR(SEARCH("A",AD23)))</formula>
    </cfRule>
  </conditionalFormatting>
  <conditionalFormatting sqref="F23:L25">
    <cfRule type="colorScale" priority="25">
      <colorScale>
        <cfvo type="min"/>
        <cfvo type="percentile" val="50"/>
        <cfvo type="max"/>
        <color rgb="FFF8696B"/>
        <color rgb="FFFFEB84"/>
        <color rgb="FF63BE7B"/>
      </colorScale>
    </cfRule>
  </conditionalFormatting>
  <conditionalFormatting sqref="X24:X29">
    <cfRule type="containsText" dxfId="104" priority="11" operator="containsText" text="D">
      <formula>NOT(ISERROR(SEARCH("D",X24)))</formula>
    </cfRule>
    <cfRule type="containsText" dxfId="103" priority="12" operator="containsText" text="S">
      <formula>NOT(ISERROR(SEARCH("S",X24)))</formula>
    </cfRule>
    <cfRule type="containsText" dxfId="102" priority="13" operator="containsText" text="F">
      <formula>NOT(ISERROR(SEARCH("F",X24)))</formula>
    </cfRule>
    <cfRule type="containsText" dxfId="101" priority="14" operator="containsText" text="A">
      <formula>NOT(ISERROR(SEARCH("A",X24)))</formula>
    </cfRule>
  </conditionalFormatting>
  <conditionalFormatting sqref="X24:X29">
    <cfRule type="containsText" dxfId="100" priority="9" operator="containsText" text="E">
      <formula>NOT(ISERROR(SEARCH("E",X24)))</formula>
    </cfRule>
    <cfRule type="containsText" dxfId="99" priority="10" operator="containsText" text="B">
      <formula>NOT(ISERROR(SEARCH("B",X24)))</formula>
    </cfRule>
  </conditionalFormatting>
  <conditionalFormatting sqref="X24:X29">
    <cfRule type="containsText" dxfId="98" priority="7" operator="containsText" text="E">
      <formula>NOT(ISERROR(SEARCH("E",X24)))</formula>
    </cfRule>
    <cfRule type="containsText" dxfId="97" priority="8" operator="containsText" text="B">
      <formula>NOT(ISERROR(SEARCH("B",X24)))</formula>
    </cfRule>
  </conditionalFormatting>
  <conditionalFormatting sqref="X24:X29">
    <cfRule type="containsText" dxfId="96" priority="5" operator="containsText" text="E">
      <formula>NOT(ISERROR(SEARCH("E",X24)))</formula>
    </cfRule>
    <cfRule type="containsText" dxfId="95" priority="6" operator="containsText" text="B">
      <formula>NOT(ISERROR(SEARCH("B",X24)))</formula>
    </cfRule>
  </conditionalFormatting>
  <conditionalFormatting sqref="Y26:AG29">
    <cfRule type="containsText" dxfId="36" priority="2" operator="containsText" text="E">
      <formula>NOT(ISERROR(SEARCH("E",Y26)))</formula>
    </cfRule>
    <cfRule type="containsText" dxfId="35" priority="3" operator="containsText" text="B">
      <formula>NOT(ISERROR(SEARCH("B",Y26)))</formula>
    </cfRule>
  </conditionalFormatting>
  <conditionalFormatting sqref="AD26:AG29">
    <cfRule type="containsText" dxfId="34" priority="4" operator="containsText" text="A">
      <formula>NOT(ISERROR(SEARCH("A",AD26)))</formula>
    </cfRule>
  </conditionalFormatting>
  <conditionalFormatting sqref="F26:L2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29"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M23:P25 M26:P2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47"/>
  <sheetViews>
    <sheetView workbookViewId="0">
      <pane xSplit="5" ySplit="1" topLeftCell="Q20" activePane="bottomRight" state="frozen"/>
      <selection activeCell="E24" sqref="E24"/>
      <selection pane="topRight" activeCell="E24" sqref="E24"/>
      <selection pane="bottomLeft" activeCell="E24" sqref="E24"/>
      <selection pane="bottomRight" activeCell="AL43" sqref="AL4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 t="shared" ref="O2:O4" si="0">SUM(F2:H2)</f>
        <v>37</v>
      </c>
      <c r="P2" s="22">
        <f t="shared" ref="P2:P4" si="1">SUM(I2:K2)</f>
        <v>37.4</v>
      </c>
      <c r="Q2" s="22">
        <f t="shared" ref="Q2:Q4" si="2">SUM(L2:N2)</f>
        <v>39.299999999999997</v>
      </c>
      <c r="R2" s="23">
        <f t="shared" ref="R2:R4" si="3">SUM(F2:J2)</f>
        <v>61.8</v>
      </c>
      <c r="S2" s="23">
        <f t="shared" ref="S2:S4" si="4">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 t="shared" si="0"/>
        <v>37.299999999999997</v>
      </c>
      <c r="P3" s="22">
        <f t="shared" si="1"/>
        <v>39.800000000000004</v>
      </c>
      <c r="Q3" s="22">
        <f t="shared" si="2"/>
        <v>37.1</v>
      </c>
      <c r="R3" s="23">
        <f t="shared" si="3"/>
        <v>64</v>
      </c>
      <c r="S3" s="23">
        <f t="shared" si="4"/>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 t="shared" si="0"/>
        <v>37.5</v>
      </c>
      <c r="P4" s="22">
        <f t="shared" si="1"/>
        <v>36.9</v>
      </c>
      <c r="Q4" s="22">
        <f t="shared" si="2"/>
        <v>37.9</v>
      </c>
      <c r="R4" s="23">
        <f t="shared" si="3"/>
        <v>62.400000000000006</v>
      </c>
      <c r="S4" s="23">
        <f t="shared" si="4"/>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5">SUM(F5:H5)</f>
        <v>37</v>
      </c>
      <c r="P5" s="22">
        <f t="shared" ref="P5:P10" si="6">SUM(I5:K5)</f>
        <v>38.700000000000003</v>
      </c>
      <c r="Q5" s="22">
        <f t="shared" ref="Q5:Q10" si="7">SUM(L5:N5)</f>
        <v>39.200000000000003</v>
      </c>
      <c r="R5" s="23">
        <f t="shared" ref="R5:R10" si="8">SUM(F5:J5)</f>
        <v>62.8</v>
      </c>
      <c r="S5" s="23">
        <f t="shared" ref="S5:S10" si="9">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5"/>
        <v>37.6</v>
      </c>
      <c r="P6" s="22">
        <f t="shared" si="6"/>
        <v>38.9</v>
      </c>
      <c r="Q6" s="22">
        <f t="shared" si="7"/>
        <v>37.5</v>
      </c>
      <c r="R6" s="23">
        <f t="shared" si="8"/>
        <v>63.900000000000006</v>
      </c>
      <c r="S6" s="23">
        <f t="shared" si="9"/>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5"/>
        <v>37.400000000000006</v>
      </c>
      <c r="P7" s="22">
        <f t="shared" si="6"/>
        <v>38.5</v>
      </c>
      <c r="Q7" s="22">
        <f t="shared" si="7"/>
        <v>37.5</v>
      </c>
      <c r="R7" s="23">
        <f t="shared" si="8"/>
        <v>63.2</v>
      </c>
      <c r="S7" s="23">
        <f t="shared" si="9"/>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5"/>
        <v>36.6</v>
      </c>
      <c r="P8" s="22">
        <f t="shared" si="6"/>
        <v>40.099999999999994</v>
      </c>
      <c r="Q8" s="22">
        <f t="shared" si="7"/>
        <v>39.299999999999997</v>
      </c>
      <c r="R8" s="23">
        <f t="shared" si="8"/>
        <v>63.5</v>
      </c>
      <c r="S8" s="23">
        <f t="shared" si="9"/>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5"/>
        <v>35.299999999999997</v>
      </c>
      <c r="P9" s="22">
        <f t="shared" si="6"/>
        <v>38.400000000000006</v>
      </c>
      <c r="Q9" s="22">
        <f t="shared" si="7"/>
        <v>37.9</v>
      </c>
      <c r="R9" s="23">
        <f t="shared" si="8"/>
        <v>60.899999999999991</v>
      </c>
      <c r="S9" s="23">
        <f t="shared" si="9"/>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5"/>
        <v>37</v>
      </c>
      <c r="P10" s="22">
        <f t="shared" si="6"/>
        <v>38.700000000000003</v>
      </c>
      <c r="Q10" s="22">
        <f t="shared" si="7"/>
        <v>38.6</v>
      </c>
      <c r="R10" s="23">
        <f t="shared" si="8"/>
        <v>62.8</v>
      </c>
      <c r="S10" s="23">
        <f t="shared" si="9"/>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 t="shared" ref="O11:O15" si="10">SUM(F11:H11)</f>
        <v>36.5</v>
      </c>
      <c r="P11" s="22">
        <f t="shared" ref="P11:P15" si="11">SUM(I11:K11)</f>
        <v>38.299999999999997</v>
      </c>
      <c r="Q11" s="22">
        <f t="shared" ref="Q11:Q15" si="12">SUM(L11:N11)</f>
        <v>38.4</v>
      </c>
      <c r="R11" s="23">
        <f t="shared" ref="R11:R15" si="13">SUM(F11:J11)</f>
        <v>62.3</v>
      </c>
      <c r="S11" s="23">
        <f t="shared" ref="S11:S15" si="14">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 t="shared" si="10"/>
        <v>38.1</v>
      </c>
      <c r="P12" s="22">
        <f t="shared" si="11"/>
        <v>39.9</v>
      </c>
      <c r="Q12" s="22">
        <f t="shared" si="12"/>
        <v>36.299999999999997</v>
      </c>
      <c r="R12" s="23">
        <f t="shared" si="13"/>
        <v>65.099999999999994</v>
      </c>
      <c r="S12" s="23">
        <f t="shared" si="14"/>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 t="shared" si="10"/>
        <v>36.299999999999997</v>
      </c>
      <c r="P13" s="22">
        <f t="shared" si="11"/>
        <v>37.599999999999994</v>
      </c>
      <c r="Q13" s="22">
        <f t="shared" si="12"/>
        <v>37.200000000000003</v>
      </c>
      <c r="R13" s="23">
        <f t="shared" si="13"/>
        <v>61.7</v>
      </c>
      <c r="S13" s="23">
        <f t="shared" si="14"/>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 t="shared" si="10"/>
        <v>36.5</v>
      </c>
      <c r="P14" s="22">
        <f t="shared" si="11"/>
        <v>38</v>
      </c>
      <c r="Q14" s="22">
        <f t="shared" si="12"/>
        <v>39.5</v>
      </c>
      <c r="R14" s="23">
        <f t="shared" si="13"/>
        <v>61.8</v>
      </c>
      <c r="S14" s="23">
        <f t="shared" si="14"/>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 t="shared" si="10"/>
        <v>35.200000000000003</v>
      </c>
      <c r="P15" s="22">
        <f t="shared" si="11"/>
        <v>38.400000000000006</v>
      </c>
      <c r="Q15" s="22">
        <f t="shared" si="12"/>
        <v>38.1</v>
      </c>
      <c r="R15" s="23">
        <f t="shared" si="13"/>
        <v>60.9</v>
      </c>
      <c r="S15" s="23">
        <f t="shared" si="14"/>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15">SUM(F16:H16)</f>
        <v>37.799999999999997</v>
      </c>
      <c r="P16" s="22">
        <f t="shared" ref="P16:P21" si="16">SUM(I16:K16)</f>
        <v>39.099999999999994</v>
      </c>
      <c r="Q16" s="22">
        <f t="shared" ref="Q16:Q21" si="17">SUM(L16:N16)</f>
        <v>37.699999999999996</v>
      </c>
      <c r="R16" s="23">
        <f t="shared" ref="R16:R21" si="18">SUM(F16:J16)</f>
        <v>64.099999999999994</v>
      </c>
      <c r="S16" s="23">
        <f t="shared" ref="S16:S21" si="1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15"/>
        <v>36.6</v>
      </c>
      <c r="P17" s="22">
        <f t="shared" si="16"/>
        <v>37.400000000000006</v>
      </c>
      <c r="Q17" s="22">
        <f t="shared" si="17"/>
        <v>38.5</v>
      </c>
      <c r="R17" s="23">
        <f t="shared" si="18"/>
        <v>61.7</v>
      </c>
      <c r="S17" s="23">
        <f t="shared" si="1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15"/>
        <v>36.799999999999997</v>
      </c>
      <c r="P18" s="22">
        <f t="shared" si="16"/>
        <v>39.200000000000003</v>
      </c>
      <c r="Q18" s="22">
        <f t="shared" si="17"/>
        <v>39.799999999999997</v>
      </c>
      <c r="R18" s="23">
        <f t="shared" si="18"/>
        <v>62.8</v>
      </c>
      <c r="S18" s="23">
        <f t="shared" si="1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15"/>
        <v>36.6</v>
      </c>
      <c r="P19" s="22">
        <f t="shared" si="16"/>
        <v>38.4</v>
      </c>
      <c r="Q19" s="22">
        <f t="shared" si="17"/>
        <v>38.700000000000003</v>
      </c>
      <c r="R19" s="23">
        <f t="shared" si="18"/>
        <v>62.5</v>
      </c>
      <c r="S19" s="23">
        <f t="shared" si="1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15"/>
        <v>37</v>
      </c>
      <c r="P20" s="22">
        <f t="shared" si="16"/>
        <v>37.9</v>
      </c>
      <c r="Q20" s="22">
        <f t="shared" si="17"/>
        <v>39.4</v>
      </c>
      <c r="R20" s="23">
        <f t="shared" si="18"/>
        <v>62.3</v>
      </c>
      <c r="S20" s="23">
        <f t="shared" si="1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15"/>
        <v>37.6</v>
      </c>
      <c r="P21" s="22">
        <f t="shared" si="16"/>
        <v>38.6</v>
      </c>
      <c r="Q21" s="22">
        <f t="shared" si="17"/>
        <v>37.599999999999994</v>
      </c>
      <c r="R21" s="23">
        <f t="shared" si="18"/>
        <v>63.199999999999996</v>
      </c>
      <c r="S21" s="23">
        <f t="shared" si="1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4" si="20">SUM(F22:H22)</f>
        <v>36.799999999999997</v>
      </c>
      <c r="P22" s="22">
        <f t="shared" ref="P22:P24" si="21">SUM(I22:K22)</f>
        <v>39.4</v>
      </c>
      <c r="Q22" s="22">
        <f t="shared" ref="Q22:Q24" si="22">SUM(L22:N22)</f>
        <v>41.1</v>
      </c>
      <c r="R22" s="23">
        <f t="shared" ref="R22:R24" si="23">SUM(F22:J22)</f>
        <v>63.099999999999994</v>
      </c>
      <c r="S22" s="23">
        <f t="shared" ref="S22:S24" si="2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20"/>
        <v>36.6</v>
      </c>
      <c r="P23" s="22">
        <f t="shared" si="21"/>
        <v>38.599999999999994</v>
      </c>
      <c r="Q23" s="22">
        <f t="shared" si="22"/>
        <v>39.6</v>
      </c>
      <c r="R23" s="23">
        <f t="shared" si="23"/>
        <v>62.000000000000007</v>
      </c>
      <c r="S23" s="23">
        <f t="shared" si="2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20"/>
        <v>37.200000000000003</v>
      </c>
      <c r="P24" s="22">
        <f t="shared" si="21"/>
        <v>39.299999999999997</v>
      </c>
      <c r="Q24" s="22">
        <f t="shared" si="22"/>
        <v>37.099999999999994</v>
      </c>
      <c r="R24" s="23">
        <f t="shared" si="23"/>
        <v>63.2</v>
      </c>
      <c r="S24" s="23">
        <f t="shared" si="2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ref="O25" si="25">SUM(F25:H25)</f>
        <v>36.700000000000003</v>
      </c>
      <c r="P25" s="22">
        <f t="shared" ref="P25" si="26">SUM(I25:K25)</f>
        <v>37.799999999999997</v>
      </c>
      <c r="Q25" s="22">
        <f t="shared" ref="Q25" si="27">SUM(L25:N25)</f>
        <v>39.1</v>
      </c>
      <c r="R25" s="23">
        <f t="shared" ref="R25" si="28">SUM(F25:J25)</f>
        <v>62.2</v>
      </c>
      <c r="S25" s="23">
        <f t="shared" ref="S25" si="29">SUM(J25:N25)</f>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ref="O26:O29" si="30">SUM(F26:H26)</f>
        <v>36.700000000000003</v>
      </c>
      <c r="P26" s="22">
        <f t="shared" ref="P26:P29" si="31">SUM(I26:K26)</f>
        <v>38.4</v>
      </c>
      <c r="Q26" s="22">
        <f t="shared" ref="Q26:Q29" si="32">SUM(L26:N26)</f>
        <v>38</v>
      </c>
      <c r="R26" s="23">
        <f t="shared" ref="R26:R29" si="33">SUM(F26:J26)</f>
        <v>62.2</v>
      </c>
      <c r="S26" s="23">
        <f t="shared" ref="S26:S29" si="34">SUM(J26:N26)</f>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30"/>
        <v>36</v>
      </c>
      <c r="P27" s="22">
        <f t="shared" si="31"/>
        <v>38.1</v>
      </c>
      <c r="Q27" s="22">
        <f t="shared" si="32"/>
        <v>38.799999999999997</v>
      </c>
      <c r="R27" s="23">
        <f t="shared" si="33"/>
        <v>61.6</v>
      </c>
      <c r="S27" s="23">
        <f t="shared" si="3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30"/>
        <v>36.200000000000003</v>
      </c>
      <c r="P28" s="22">
        <f t="shared" si="31"/>
        <v>38.6</v>
      </c>
      <c r="Q28" s="22">
        <f t="shared" si="32"/>
        <v>39.4</v>
      </c>
      <c r="R28" s="23">
        <f t="shared" si="33"/>
        <v>61.900000000000006</v>
      </c>
      <c r="S28" s="23">
        <f t="shared" si="3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30"/>
        <v>36.400000000000006</v>
      </c>
      <c r="P29" s="22">
        <f t="shared" si="31"/>
        <v>38.199999999999996</v>
      </c>
      <c r="Q29" s="22">
        <f t="shared" si="32"/>
        <v>38.900000000000006</v>
      </c>
      <c r="R29" s="23">
        <f t="shared" si="33"/>
        <v>61.7</v>
      </c>
      <c r="S29" s="23">
        <f t="shared" si="3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35">SUM(F30:H30)</f>
        <v>37.6</v>
      </c>
      <c r="P30" s="22">
        <f t="shared" ref="P30:P35" si="36">SUM(I30:K30)</f>
        <v>37.700000000000003</v>
      </c>
      <c r="Q30" s="22">
        <f t="shared" ref="Q30:Q35" si="37">SUM(L30:N30)</f>
        <v>38.4</v>
      </c>
      <c r="R30" s="23">
        <f t="shared" ref="R30:R35" si="38">SUM(F30:J30)</f>
        <v>62.8</v>
      </c>
      <c r="S30" s="23">
        <f t="shared" ref="S30:S35" si="3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35"/>
        <v>37.200000000000003</v>
      </c>
      <c r="P31" s="22">
        <f t="shared" si="36"/>
        <v>39.1</v>
      </c>
      <c r="Q31" s="22">
        <f t="shared" si="37"/>
        <v>39.299999999999997</v>
      </c>
      <c r="R31" s="23">
        <f t="shared" si="38"/>
        <v>63.300000000000004</v>
      </c>
      <c r="S31" s="23">
        <f t="shared" si="3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35"/>
        <v>36.799999999999997</v>
      </c>
      <c r="P32" s="22">
        <f t="shared" si="36"/>
        <v>38.200000000000003</v>
      </c>
      <c r="Q32" s="22">
        <f t="shared" si="37"/>
        <v>37.4</v>
      </c>
      <c r="R32" s="23">
        <f t="shared" si="38"/>
        <v>62.4</v>
      </c>
      <c r="S32" s="23">
        <f t="shared" si="3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35"/>
        <v>37.200000000000003</v>
      </c>
      <c r="P33" s="22">
        <f t="shared" si="36"/>
        <v>36.9</v>
      </c>
      <c r="Q33" s="22">
        <f t="shared" si="37"/>
        <v>37.5</v>
      </c>
      <c r="R33" s="23">
        <f t="shared" si="38"/>
        <v>61.600000000000009</v>
      </c>
      <c r="S33" s="23">
        <f t="shared" si="3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35"/>
        <v>36.200000000000003</v>
      </c>
      <c r="P34" s="22">
        <f t="shared" si="36"/>
        <v>38</v>
      </c>
      <c r="Q34" s="22">
        <f t="shared" si="37"/>
        <v>36.700000000000003</v>
      </c>
      <c r="R34" s="23">
        <f t="shared" si="38"/>
        <v>61.7</v>
      </c>
      <c r="S34" s="23">
        <f t="shared" si="3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35"/>
        <v>36.4</v>
      </c>
      <c r="P35" s="22">
        <f t="shared" si="36"/>
        <v>38.4</v>
      </c>
      <c r="Q35" s="22">
        <f t="shared" si="37"/>
        <v>38.1</v>
      </c>
      <c r="R35" s="23">
        <f t="shared" si="38"/>
        <v>62.199999999999996</v>
      </c>
      <c r="S35" s="23">
        <f t="shared" si="3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row r="36" spans="1:38" s="5" customFormat="1">
      <c r="A36" s="6">
        <v>45213</v>
      </c>
      <c r="B36" s="18" t="s">
        <v>919</v>
      </c>
      <c r="C36" s="8" t="s">
        <v>182</v>
      </c>
      <c r="D36" s="9">
        <v>7.9895833333333333E-2</v>
      </c>
      <c r="E36" s="8" t="s">
        <v>929</v>
      </c>
      <c r="F36" s="10">
        <v>12.2</v>
      </c>
      <c r="G36" s="10">
        <v>11.3</v>
      </c>
      <c r="H36" s="10">
        <v>13</v>
      </c>
      <c r="I36" s="10">
        <v>13</v>
      </c>
      <c r="J36" s="10">
        <v>12.9</v>
      </c>
      <c r="K36" s="10">
        <v>13.1</v>
      </c>
      <c r="L36" s="10">
        <v>13.3</v>
      </c>
      <c r="M36" s="10">
        <v>13.3</v>
      </c>
      <c r="N36" s="10">
        <v>13.2</v>
      </c>
      <c r="O36" s="22">
        <f t="shared" ref="O36:O43" si="40">SUM(F36:H36)</f>
        <v>36.5</v>
      </c>
      <c r="P36" s="22">
        <f t="shared" ref="P36:P43" si="41">SUM(I36:K36)</f>
        <v>39</v>
      </c>
      <c r="Q36" s="22">
        <f t="shared" ref="Q36:Q43" si="42">SUM(L36:N36)</f>
        <v>39.799999999999997</v>
      </c>
      <c r="R36" s="23">
        <f t="shared" ref="R36:R43" si="43">SUM(F36:J36)</f>
        <v>62.4</v>
      </c>
      <c r="S36" s="23">
        <f t="shared" ref="S36:S43" si="44">SUM(J36:N36)</f>
        <v>65.8</v>
      </c>
      <c r="T36" s="11" t="s">
        <v>192</v>
      </c>
      <c r="U36" s="11" t="s">
        <v>187</v>
      </c>
      <c r="V36" s="13" t="s">
        <v>201</v>
      </c>
      <c r="W36" s="13" t="s">
        <v>559</v>
      </c>
      <c r="X36" s="13" t="s">
        <v>559</v>
      </c>
      <c r="Y36" s="12">
        <v>5</v>
      </c>
      <c r="Z36" s="12">
        <v>4.5999999999999996</v>
      </c>
      <c r="AA36" s="11" t="s">
        <v>160</v>
      </c>
      <c r="AB36" s="12">
        <v>1.2</v>
      </c>
      <c r="AC36" s="12" t="s">
        <v>267</v>
      </c>
      <c r="AD36" s="12">
        <v>1</v>
      </c>
      <c r="AE36" s="12">
        <v>0.2</v>
      </c>
      <c r="AF36" s="12"/>
      <c r="AG36" s="11" t="s">
        <v>271</v>
      </c>
      <c r="AH36" s="11" t="s">
        <v>269</v>
      </c>
      <c r="AI36" s="11" t="s">
        <v>160</v>
      </c>
      <c r="AJ36" s="8"/>
      <c r="AK36" s="8" t="s">
        <v>955</v>
      </c>
      <c r="AL36" s="27" t="s">
        <v>956</v>
      </c>
    </row>
    <row r="37" spans="1:38" s="5" customFormat="1">
      <c r="A37" s="6">
        <v>45213</v>
      </c>
      <c r="B37" s="18" t="s">
        <v>921</v>
      </c>
      <c r="C37" s="8" t="s">
        <v>182</v>
      </c>
      <c r="D37" s="9">
        <v>7.9259259259259265E-2</v>
      </c>
      <c r="E37" s="8" t="s">
        <v>931</v>
      </c>
      <c r="F37" s="10">
        <v>12.6</v>
      </c>
      <c r="G37" s="10">
        <v>11.6</v>
      </c>
      <c r="H37" s="10">
        <v>13.2</v>
      </c>
      <c r="I37" s="10">
        <v>13.1</v>
      </c>
      <c r="J37" s="10">
        <v>13.1</v>
      </c>
      <c r="K37" s="10">
        <v>13.1</v>
      </c>
      <c r="L37" s="10">
        <v>13.1</v>
      </c>
      <c r="M37" s="10">
        <v>12.8</v>
      </c>
      <c r="N37" s="10">
        <v>12.2</v>
      </c>
      <c r="O37" s="22">
        <f t="shared" si="40"/>
        <v>37.4</v>
      </c>
      <c r="P37" s="22">
        <f t="shared" si="41"/>
        <v>39.299999999999997</v>
      </c>
      <c r="Q37" s="22">
        <f t="shared" si="42"/>
        <v>38.099999999999994</v>
      </c>
      <c r="R37" s="23">
        <f t="shared" si="43"/>
        <v>63.6</v>
      </c>
      <c r="S37" s="23">
        <f t="shared" si="44"/>
        <v>64.3</v>
      </c>
      <c r="T37" s="11" t="s">
        <v>180</v>
      </c>
      <c r="U37" s="11" t="s">
        <v>197</v>
      </c>
      <c r="V37" s="13" t="s">
        <v>219</v>
      </c>
      <c r="W37" s="13" t="s">
        <v>191</v>
      </c>
      <c r="X37" s="13" t="s">
        <v>809</v>
      </c>
      <c r="Y37" s="12">
        <v>5</v>
      </c>
      <c r="Z37" s="12">
        <v>4.5999999999999996</v>
      </c>
      <c r="AA37" s="11" t="s">
        <v>160</v>
      </c>
      <c r="AB37" s="12">
        <v>0.4</v>
      </c>
      <c r="AC37" s="12" t="s">
        <v>267</v>
      </c>
      <c r="AD37" s="12">
        <v>0.2</v>
      </c>
      <c r="AE37" s="12">
        <v>0.2</v>
      </c>
      <c r="AF37" s="12"/>
      <c r="AG37" s="11" t="s">
        <v>270</v>
      </c>
      <c r="AH37" s="11" t="s">
        <v>270</v>
      </c>
      <c r="AI37" s="11" t="s">
        <v>159</v>
      </c>
      <c r="AJ37" s="8"/>
      <c r="AK37" s="8" t="s">
        <v>957</v>
      </c>
      <c r="AL37" s="27" t="s">
        <v>959</v>
      </c>
    </row>
    <row r="38" spans="1:38" s="5" customFormat="1">
      <c r="A38" s="6">
        <v>45213</v>
      </c>
      <c r="B38" s="18" t="s">
        <v>139</v>
      </c>
      <c r="C38" s="8" t="s">
        <v>182</v>
      </c>
      <c r="D38" s="9">
        <v>7.9178240740740743E-2</v>
      </c>
      <c r="E38" s="8" t="s">
        <v>935</v>
      </c>
      <c r="F38" s="10">
        <v>12.7</v>
      </c>
      <c r="G38" s="10">
        <v>11.7</v>
      </c>
      <c r="H38" s="10">
        <v>13</v>
      </c>
      <c r="I38" s="10">
        <v>12.9</v>
      </c>
      <c r="J38" s="10">
        <v>13</v>
      </c>
      <c r="K38" s="10">
        <v>12.9</v>
      </c>
      <c r="L38" s="10">
        <v>12.7</v>
      </c>
      <c r="M38" s="10">
        <v>12.3</v>
      </c>
      <c r="N38" s="10">
        <v>12.9</v>
      </c>
      <c r="O38" s="22">
        <f t="shared" si="40"/>
        <v>37.4</v>
      </c>
      <c r="P38" s="22">
        <f t="shared" si="41"/>
        <v>38.799999999999997</v>
      </c>
      <c r="Q38" s="22">
        <f t="shared" si="42"/>
        <v>37.9</v>
      </c>
      <c r="R38" s="23">
        <f t="shared" si="43"/>
        <v>63.3</v>
      </c>
      <c r="S38" s="23">
        <f t="shared" si="44"/>
        <v>63.79999999999999</v>
      </c>
      <c r="T38" s="11" t="s">
        <v>196</v>
      </c>
      <c r="U38" s="11" t="s">
        <v>181</v>
      </c>
      <c r="V38" s="13" t="s">
        <v>716</v>
      </c>
      <c r="W38" s="13" t="s">
        <v>629</v>
      </c>
      <c r="X38" s="13" t="s">
        <v>216</v>
      </c>
      <c r="Y38" s="12">
        <v>5</v>
      </c>
      <c r="Z38" s="12">
        <v>4.5999999999999996</v>
      </c>
      <c r="AA38" s="11" t="s">
        <v>160</v>
      </c>
      <c r="AB38" s="12">
        <v>1.5</v>
      </c>
      <c r="AC38" s="12" t="s">
        <v>267</v>
      </c>
      <c r="AD38" s="12">
        <v>1.3</v>
      </c>
      <c r="AE38" s="12">
        <v>0.2</v>
      </c>
      <c r="AF38" s="12"/>
      <c r="AG38" s="11" t="s">
        <v>271</v>
      </c>
      <c r="AH38" s="11" t="s">
        <v>269</v>
      </c>
      <c r="AI38" s="11" t="s">
        <v>160</v>
      </c>
      <c r="AJ38" s="8"/>
      <c r="AK38" s="8" t="s">
        <v>963</v>
      </c>
      <c r="AL38" s="27" t="s">
        <v>964</v>
      </c>
    </row>
    <row r="39" spans="1:38" s="5" customFormat="1">
      <c r="A39" s="6">
        <v>45213</v>
      </c>
      <c r="B39" s="18" t="s">
        <v>135</v>
      </c>
      <c r="C39" s="8" t="s">
        <v>182</v>
      </c>
      <c r="D39" s="9">
        <v>7.7118055555555551E-2</v>
      </c>
      <c r="E39" s="8" t="s">
        <v>972</v>
      </c>
      <c r="F39" s="10">
        <v>12</v>
      </c>
      <c r="G39" s="10">
        <v>10.9</v>
      </c>
      <c r="H39" s="10">
        <v>12.8</v>
      </c>
      <c r="I39" s="10">
        <v>12.4</v>
      </c>
      <c r="J39" s="10">
        <v>12.4</v>
      </c>
      <c r="K39" s="10">
        <v>12.5</v>
      </c>
      <c r="L39" s="10">
        <v>12.6</v>
      </c>
      <c r="M39" s="10">
        <v>12.5</v>
      </c>
      <c r="N39" s="10">
        <v>13.2</v>
      </c>
      <c r="O39" s="22">
        <f t="shared" si="40"/>
        <v>35.700000000000003</v>
      </c>
      <c r="P39" s="22">
        <f t="shared" si="41"/>
        <v>37.299999999999997</v>
      </c>
      <c r="Q39" s="22">
        <f t="shared" si="42"/>
        <v>38.299999999999997</v>
      </c>
      <c r="R39" s="23">
        <f t="shared" si="43"/>
        <v>60.5</v>
      </c>
      <c r="S39" s="23">
        <f t="shared" si="44"/>
        <v>63.2</v>
      </c>
      <c r="T39" s="11" t="s">
        <v>192</v>
      </c>
      <c r="U39" s="11" t="s">
        <v>187</v>
      </c>
      <c r="V39" s="13" t="s">
        <v>222</v>
      </c>
      <c r="W39" s="13" t="s">
        <v>216</v>
      </c>
      <c r="X39" s="13" t="s">
        <v>938</v>
      </c>
      <c r="Y39" s="12">
        <v>5</v>
      </c>
      <c r="Z39" s="12">
        <v>4.5999999999999996</v>
      </c>
      <c r="AA39" s="11" t="s">
        <v>160</v>
      </c>
      <c r="AB39" s="12">
        <v>0.9</v>
      </c>
      <c r="AC39" s="12" t="s">
        <v>267</v>
      </c>
      <c r="AD39" s="12">
        <v>0.7</v>
      </c>
      <c r="AE39" s="12">
        <v>0.2</v>
      </c>
      <c r="AF39" s="12"/>
      <c r="AG39" s="11" t="s">
        <v>269</v>
      </c>
      <c r="AH39" s="11" t="s">
        <v>269</v>
      </c>
      <c r="AI39" s="11" t="s">
        <v>160</v>
      </c>
      <c r="AJ39" s="8"/>
      <c r="AK39" s="8" t="s">
        <v>971</v>
      </c>
      <c r="AL39" s="27" t="s">
        <v>973</v>
      </c>
    </row>
    <row r="40" spans="1:38" s="5" customFormat="1">
      <c r="A40" s="6">
        <v>45214</v>
      </c>
      <c r="B40" s="18" t="s">
        <v>792</v>
      </c>
      <c r="C40" s="8" t="s">
        <v>374</v>
      </c>
      <c r="D40" s="9">
        <v>7.9907407407407413E-2</v>
      </c>
      <c r="E40" s="8" t="s">
        <v>943</v>
      </c>
      <c r="F40" s="10">
        <v>11.9</v>
      </c>
      <c r="G40" s="10">
        <v>11.2</v>
      </c>
      <c r="H40" s="10">
        <v>13.2</v>
      </c>
      <c r="I40" s="10">
        <v>13.3</v>
      </c>
      <c r="J40" s="10">
        <v>13.9</v>
      </c>
      <c r="K40" s="10">
        <v>13.5</v>
      </c>
      <c r="L40" s="10">
        <v>13</v>
      </c>
      <c r="M40" s="10">
        <v>12.7</v>
      </c>
      <c r="N40" s="10">
        <v>12.7</v>
      </c>
      <c r="O40" s="22">
        <f t="shared" si="40"/>
        <v>36.299999999999997</v>
      </c>
      <c r="P40" s="22">
        <f t="shared" si="41"/>
        <v>40.700000000000003</v>
      </c>
      <c r="Q40" s="22">
        <f t="shared" si="42"/>
        <v>38.4</v>
      </c>
      <c r="R40" s="23">
        <f t="shared" si="43"/>
        <v>63.499999999999993</v>
      </c>
      <c r="S40" s="23">
        <f t="shared" si="44"/>
        <v>65.8</v>
      </c>
      <c r="T40" s="11" t="s">
        <v>196</v>
      </c>
      <c r="U40" s="11" t="s">
        <v>181</v>
      </c>
      <c r="V40" s="13" t="s">
        <v>933</v>
      </c>
      <c r="W40" s="13" t="s">
        <v>944</v>
      </c>
      <c r="X40" s="13" t="s">
        <v>809</v>
      </c>
      <c r="Y40" s="12">
        <v>14.4</v>
      </c>
      <c r="Z40" s="12">
        <v>14.9</v>
      </c>
      <c r="AA40" s="11" t="s">
        <v>163</v>
      </c>
      <c r="AB40" s="12">
        <v>1.3</v>
      </c>
      <c r="AC40" s="12" t="s">
        <v>267</v>
      </c>
      <c r="AD40" s="12">
        <v>1.8</v>
      </c>
      <c r="AE40" s="12">
        <v>-0.5</v>
      </c>
      <c r="AF40" s="12"/>
      <c r="AG40" s="11" t="s">
        <v>271</v>
      </c>
      <c r="AH40" s="11" t="s">
        <v>269</v>
      </c>
      <c r="AI40" s="11" t="s">
        <v>159</v>
      </c>
      <c r="AJ40" s="8"/>
      <c r="AK40" s="8" t="s">
        <v>978</v>
      </c>
      <c r="AL40" s="27" t="s">
        <v>979</v>
      </c>
    </row>
    <row r="41" spans="1:38" s="5" customFormat="1">
      <c r="A41" s="6">
        <v>45214</v>
      </c>
      <c r="B41" s="18" t="s">
        <v>139</v>
      </c>
      <c r="C41" s="8" t="s">
        <v>374</v>
      </c>
      <c r="D41" s="9">
        <v>7.7824074074074087E-2</v>
      </c>
      <c r="E41" s="8" t="s">
        <v>947</v>
      </c>
      <c r="F41" s="10">
        <v>12.2</v>
      </c>
      <c r="G41" s="10">
        <v>11.2</v>
      </c>
      <c r="H41" s="10">
        <v>12.5</v>
      </c>
      <c r="I41" s="10">
        <v>12.8</v>
      </c>
      <c r="J41" s="10">
        <v>13.4</v>
      </c>
      <c r="K41" s="10">
        <v>12.9</v>
      </c>
      <c r="L41" s="10">
        <v>12.8</v>
      </c>
      <c r="M41" s="10">
        <v>12.2</v>
      </c>
      <c r="N41" s="10">
        <v>12.4</v>
      </c>
      <c r="O41" s="22">
        <f t="shared" si="40"/>
        <v>35.9</v>
      </c>
      <c r="P41" s="22">
        <f t="shared" si="41"/>
        <v>39.1</v>
      </c>
      <c r="Q41" s="22">
        <f t="shared" si="42"/>
        <v>37.4</v>
      </c>
      <c r="R41" s="23">
        <f t="shared" si="43"/>
        <v>62.1</v>
      </c>
      <c r="S41" s="23">
        <f t="shared" si="44"/>
        <v>63.699999999999996</v>
      </c>
      <c r="T41" s="11" t="s">
        <v>180</v>
      </c>
      <c r="U41" s="11" t="s">
        <v>181</v>
      </c>
      <c r="V41" s="13" t="s">
        <v>358</v>
      </c>
      <c r="W41" s="13" t="s">
        <v>549</v>
      </c>
      <c r="X41" s="13" t="s">
        <v>948</v>
      </c>
      <c r="Y41" s="12">
        <v>14.4</v>
      </c>
      <c r="Z41" s="12">
        <v>14.9</v>
      </c>
      <c r="AA41" s="11" t="s">
        <v>163</v>
      </c>
      <c r="AB41" s="12">
        <v>-0.2</v>
      </c>
      <c r="AC41" s="12" t="s">
        <v>267</v>
      </c>
      <c r="AD41" s="12">
        <v>0.3</v>
      </c>
      <c r="AE41" s="12">
        <v>-0.5</v>
      </c>
      <c r="AF41" s="12"/>
      <c r="AG41" s="11" t="s">
        <v>270</v>
      </c>
      <c r="AH41" s="11" t="s">
        <v>270</v>
      </c>
      <c r="AI41" s="11" t="s">
        <v>160</v>
      </c>
      <c r="AJ41" s="8"/>
      <c r="AK41" s="8" t="s">
        <v>986</v>
      </c>
      <c r="AL41" s="27" t="s">
        <v>987</v>
      </c>
    </row>
    <row r="42" spans="1:38" s="5" customFormat="1">
      <c r="A42" s="6">
        <v>45214</v>
      </c>
      <c r="B42" s="18" t="s">
        <v>140</v>
      </c>
      <c r="C42" s="8" t="s">
        <v>374</v>
      </c>
      <c r="D42" s="9">
        <v>7.7129629629629631E-2</v>
      </c>
      <c r="E42" s="8" t="s">
        <v>951</v>
      </c>
      <c r="F42" s="10">
        <v>12</v>
      </c>
      <c r="G42" s="10">
        <v>10.6</v>
      </c>
      <c r="H42" s="10">
        <v>12.1</v>
      </c>
      <c r="I42" s="10">
        <v>12.3</v>
      </c>
      <c r="J42" s="10">
        <v>13.1</v>
      </c>
      <c r="K42" s="10">
        <v>13</v>
      </c>
      <c r="L42" s="10">
        <v>13.2</v>
      </c>
      <c r="M42" s="10">
        <v>12.4</v>
      </c>
      <c r="N42" s="10">
        <v>12.7</v>
      </c>
      <c r="O42" s="22">
        <f t="shared" si="40"/>
        <v>34.700000000000003</v>
      </c>
      <c r="P42" s="22">
        <f t="shared" si="41"/>
        <v>38.4</v>
      </c>
      <c r="Q42" s="22">
        <f t="shared" si="42"/>
        <v>38.299999999999997</v>
      </c>
      <c r="R42" s="23">
        <f t="shared" si="43"/>
        <v>60.1</v>
      </c>
      <c r="S42" s="23">
        <f t="shared" si="44"/>
        <v>64.399999999999991</v>
      </c>
      <c r="T42" s="11" t="s">
        <v>192</v>
      </c>
      <c r="U42" s="11" t="s">
        <v>187</v>
      </c>
      <c r="V42" s="13" t="s">
        <v>242</v>
      </c>
      <c r="W42" s="13" t="s">
        <v>358</v>
      </c>
      <c r="X42" s="13" t="s">
        <v>238</v>
      </c>
      <c r="Y42" s="12">
        <v>14.4</v>
      </c>
      <c r="Z42" s="12">
        <v>14.9</v>
      </c>
      <c r="AA42" s="11" t="s">
        <v>163</v>
      </c>
      <c r="AB42" s="12">
        <v>-0.4</v>
      </c>
      <c r="AC42" s="12" t="s">
        <v>267</v>
      </c>
      <c r="AD42" s="12">
        <v>0.1</v>
      </c>
      <c r="AE42" s="12">
        <v>-0.5</v>
      </c>
      <c r="AF42" s="12"/>
      <c r="AG42" s="11" t="s">
        <v>270</v>
      </c>
      <c r="AH42" s="11" t="s">
        <v>269</v>
      </c>
      <c r="AI42" s="11" t="s">
        <v>160</v>
      </c>
      <c r="AJ42" s="8"/>
      <c r="AK42" s="8" t="s">
        <v>992</v>
      </c>
      <c r="AL42" s="27" t="s">
        <v>993</v>
      </c>
    </row>
    <row r="43" spans="1:38" s="5" customFormat="1">
      <c r="A43" s="6">
        <v>45214</v>
      </c>
      <c r="B43" s="18" t="s">
        <v>142</v>
      </c>
      <c r="C43" s="8" t="s">
        <v>952</v>
      </c>
      <c r="D43" s="9">
        <v>7.6493055555555564E-2</v>
      </c>
      <c r="E43" s="8" t="s">
        <v>567</v>
      </c>
      <c r="F43" s="10">
        <v>12.2</v>
      </c>
      <c r="G43" s="10">
        <v>11.3</v>
      </c>
      <c r="H43" s="10">
        <v>12.6</v>
      </c>
      <c r="I43" s="10">
        <v>12.3</v>
      </c>
      <c r="J43" s="10">
        <v>12.8</v>
      </c>
      <c r="K43" s="10">
        <v>12.3</v>
      </c>
      <c r="L43" s="10">
        <v>12.3</v>
      </c>
      <c r="M43" s="10">
        <v>12</v>
      </c>
      <c r="N43" s="10">
        <v>13.1</v>
      </c>
      <c r="O43" s="22">
        <f t="shared" si="40"/>
        <v>36.1</v>
      </c>
      <c r="P43" s="22">
        <f t="shared" si="41"/>
        <v>37.400000000000006</v>
      </c>
      <c r="Q43" s="22">
        <f t="shared" si="42"/>
        <v>37.4</v>
      </c>
      <c r="R43" s="23">
        <f t="shared" si="43"/>
        <v>61.2</v>
      </c>
      <c r="S43" s="23">
        <f t="shared" si="44"/>
        <v>62.500000000000007</v>
      </c>
      <c r="T43" s="11" t="s">
        <v>192</v>
      </c>
      <c r="U43" s="11" t="s">
        <v>181</v>
      </c>
      <c r="V43" s="13" t="s">
        <v>190</v>
      </c>
      <c r="W43" s="13" t="s">
        <v>251</v>
      </c>
      <c r="X43" s="13" t="s">
        <v>218</v>
      </c>
      <c r="Y43" s="12">
        <v>14.4</v>
      </c>
      <c r="Z43" s="12">
        <v>14.9</v>
      </c>
      <c r="AA43" s="11" t="s">
        <v>163</v>
      </c>
      <c r="AB43" s="12">
        <v>-0.1</v>
      </c>
      <c r="AC43" s="12" t="s">
        <v>267</v>
      </c>
      <c r="AD43" s="12">
        <v>0.4</v>
      </c>
      <c r="AE43" s="12">
        <v>-0.5</v>
      </c>
      <c r="AF43" s="12"/>
      <c r="AG43" s="11" t="s">
        <v>269</v>
      </c>
      <c r="AH43" s="11" t="s">
        <v>269</v>
      </c>
      <c r="AI43" s="11" t="s">
        <v>160</v>
      </c>
      <c r="AJ43" s="8"/>
      <c r="AK43" s="8" t="s">
        <v>996</v>
      </c>
      <c r="AL43" s="27" t="s">
        <v>997</v>
      </c>
    </row>
    <row r="44" spans="1:38" s="5" customFormat="1">
      <c r="A44" s="6">
        <v>45220</v>
      </c>
      <c r="B44" s="18" t="s">
        <v>800</v>
      </c>
      <c r="C44" s="8" t="s">
        <v>182</v>
      </c>
      <c r="D44" s="9">
        <v>7.9953703703703707E-2</v>
      </c>
      <c r="E44" s="8" t="s">
        <v>1004</v>
      </c>
      <c r="F44" s="10">
        <v>12.4</v>
      </c>
      <c r="G44" s="10">
        <v>11.3</v>
      </c>
      <c r="H44" s="10">
        <v>13.3</v>
      </c>
      <c r="I44" s="10">
        <v>13.2</v>
      </c>
      <c r="J44" s="10">
        <v>13.2</v>
      </c>
      <c r="K44" s="10">
        <v>12.3</v>
      </c>
      <c r="L44" s="10">
        <v>13</v>
      </c>
      <c r="M44" s="10">
        <v>13.2</v>
      </c>
      <c r="N44" s="10">
        <v>13.9</v>
      </c>
      <c r="O44" s="22">
        <f t="shared" ref="O44:O47" si="45">SUM(F44:H44)</f>
        <v>37</v>
      </c>
      <c r="P44" s="22">
        <f t="shared" ref="P44:P47" si="46">SUM(I44:K44)</f>
        <v>38.700000000000003</v>
      </c>
      <c r="Q44" s="22">
        <f t="shared" ref="Q44:Q47" si="47">SUM(L44:N44)</f>
        <v>40.1</v>
      </c>
      <c r="R44" s="23">
        <f t="shared" ref="R44:R47" si="48">SUM(F44:J44)</f>
        <v>63.400000000000006</v>
      </c>
      <c r="S44" s="23">
        <f t="shared" ref="S44:S47" si="49">SUM(J44:N44)</f>
        <v>65.600000000000009</v>
      </c>
      <c r="T44" s="11" t="s">
        <v>180</v>
      </c>
      <c r="U44" s="11" t="s">
        <v>187</v>
      </c>
      <c r="V44" s="13" t="s">
        <v>193</v>
      </c>
      <c r="W44" s="13" t="s">
        <v>357</v>
      </c>
      <c r="X44" s="13" t="s">
        <v>1005</v>
      </c>
      <c r="Y44" s="12">
        <v>6.3</v>
      </c>
      <c r="Z44" s="12">
        <v>6.9</v>
      </c>
      <c r="AA44" s="11" t="s">
        <v>160</v>
      </c>
      <c r="AB44" s="12">
        <v>1.4</v>
      </c>
      <c r="AC44" s="12" t="s">
        <v>267</v>
      </c>
      <c r="AD44" s="12">
        <v>1.4</v>
      </c>
      <c r="AE44" s="12" t="s">
        <v>268</v>
      </c>
      <c r="AF44" s="12"/>
      <c r="AG44" s="11" t="s">
        <v>271</v>
      </c>
      <c r="AH44" s="11" t="s">
        <v>269</v>
      </c>
      <c r="AI44" s="11" t="s">
        <v>159</v>
      </c>
      <c r="AJ44" s="8"/>
      <c r="AK44" s="8" t="s">
        <v>1034</v>
      </c>
      <c r="AL44" s="27" t="s">
        <v>1035</v>
      </c>
    </row>
    <row r="45" spans="1:38" s="5" customFormat="1">
      <c r="A45" s="6">
        <v>45220</v>
      </c>
      <c r="B45" s="18" t="s">
        <v>139</v>
      </c>
      <c r="C45" s="8" t="s">
        <v>182</v>
      </c>
      <c r="D45" s="9">
        <v>7.918981481481481E-2</v>
      </c>
      <c r="E45" s="47" t="s">
        <v>1013</v>
      </c>
      <c r="F45" s="10">
        <v>13</v>
      </c>
      <c r="G45" s="10">
        <v>11.9</v>
      </c>
      <c r="H45" s="10">
        <v>13.6</v>
      </c>
      <c r="I45" s="10">
        <v>12.9</v>
      </c>
      <c r="J45" s="10">
        <v>12.8</v>
      </c>
      <c r="K45" s="10">
        <v>12.6</v>
      </c>
      <c r="L45" s="10">
        <v>12.3</v>
      </c>
      <c r="M45" s="10">
        <v>12.3</v>
      </c>
      <c r="N45" s="10">
        <v>12.8</v>
      </c>
      <c r="O45" s="22">
        <f t="shared" si="45"/>
        <v>38.5</v>
      </c>
      <c r="P45" s="22">
        <f t="shared" si="46"/>
        <v>38.300000000000004</v>
      </c>
      <c r="Q45" s="22">
        <f t="shared" si="47"/>
        <v>37.400000000000006</v>
      </c>
      <c r="R45" s="23">
        <f t="shared" si="48"/>
        <v>64.2</v>
      </c>
      <c r="S45" s="23">
        <f t="shared" si="49"/>
        <v>62.8</v>
      </c>
      <c r="T45" s="11" t="s">
        <v>196</v>
      </c>
      <c r="U45" s="11" t="s">
        <v>181</v>
      </c>
      <c r="V45" s="13" t="s">
        <v>201</v>
      </c>
      <c r="W45" s="13" t="s">
        <v>216</v>
      </c>
      <c r="X45" s="13" t="s">
        <v>357</v>
      </c>
      <c r="Y45" s="12">
        <v>6.3</v>
      </c>
      <c r="Z45" s="12">
        <v>6.9</v>
      </c>
      <c r="AA45" s="11" t="s">
        <v>160</v>
      </c>
      <c r="AB45" s="12">
        <v>1.6</v>
      </c>
      <c r="AC45" s="12">
        <v>-0.4</v>
      </c>
      <c r="AD45" s="12">
        <v>1.2</v>
      </c>
      <c r="AE45" s="12" t="s">
        <v>268</v>
      </c>
      <c r="AF45" s="12"/>
      <c r="AG45" s="11" t="s">
        <v>274</v>
      </c>
      <c r="AH45" s="11" t="s">
        <v>269</v>
      </c>
      <c r="AI45" s="11" t="s">
        <v>160</v>
      </c>
      <c r="AJ45" s="8"/>
      <c r="AK45" s="8" t="s">
        <v>1044</v>
      </c>
      <c r="AL45" s="27" t="s">
        <v>1045</v>
      </c>
    </row>
    <row r="46" spans="1:38" s="5" customFormat="1">
      <c r="A46" s="6">
        <v>45221</v>
      </c>
      <c r="B46" s="18" t="s">
        <v>792</v>
      </c>
      <c r="C46" s="8" t="s">
        <v>182</v>
      </c>
      <c r="D46" s="9">
        <v>7.9861111111111105E-2</v>
      </c>
      <c r="E46" s="8" t="s">
        <v>1017</v>
      </c>
      <c r="F46" s="10">
        <v>12.7</v>
      </c>
      <c r="G46" s="10">
        <v>12</v>
      </c>
      <c r="H46" s="10">
        <v>13.7</v>
      </c>
      <c r="I46" s="10">
        <v>13.5</v>
      </c>
      <c r="J46" s="10">
        <v>12.9</v>
      </c>
      <c r="K46" s="10">
        <v>12.3</v>
      </c>
      <c r="L46" s="10">
        <v>12.2</v>
      </c>
      <c r="M46" s="10">
        <v>12.6</v>
      </c>
      <c r="N46" s="10">
        <v>13.1</v>
      </c>
      <c r="O46" s="22">
        <f t="shared" si="45"/>
        <v>38.4</v>
      </c>
      <c r="P46" s="22">
        <f t="shared" si="46"/>
        <v>38.700000000000003</v>
      </c>
      <c r="Q46" s="22">
        <f t="shared" si="47"/>
        <v>37.9</v>
      </c>
      <c r="R46" s="23">
        <f t="shared" si="48"/>
        <v>64.8</v>
      </c>
      <c r="S46" s="23">
        <f t="shared" si="49"/>
        <v>63.100000000000009</v>
      </c>
      <c r="T46" s="11" t="s">
        <v>196</v>
      </c>
      <c r="U46" s="11" t="s">
        <v>181</v>
      </c>
      <c r="V46" s="13" t="s">
        <v>1018</v>
      </c>
      <c r="W46" s="13" t="s">
        <v>200</v>
      </c>
      <c r="X46" s="13" t="s">
        <v>199</v>
      </c>
      <c r="Y46" s="12">
        <v>4.8</v>
      </c>
      <c r="Z46" s="12">
        <v>5</v>
      </c>
      <c r="AA46" s="11" t="s">
        <v>160</v>
      </c>
      <c r="AB46" s="12">
        <v>0.9</v>
      </c>
      <c r="AC46" s="12">
        <v>-0.2</v>
      </c>
      <c r="AD46" s="12">
        <v>0.6</v>
      </c>
      <c r="AE46" s="12">
        <v>0.1</v>
      </c>
      <c r="AF46" s="12"/>
      <c r="AG46" s="11" t="s">
        <v>269</v>
      </c>
      <c r="AH46" s="11" t="s">
        <v>269</v>
      </c>
      <c r="AI46" s="11" t="s">
        <v>160</v>
      </c>
      <c r="AJ46" s="8"/>
      <c r="AK46" s="8" t="s">
        <v>1054</v>
      </c>
      <c r="AL46" s="27" t="s">
        <v>1055</v>
      </c>
    </row>
    <row r="47" spans="1:38" s="5" customFormat="1">
      <c r="A47" s="6">
        <v>45221</v>
      </c>
      <c r="B47" s="17" t="s">
        <v>140</v>
      </c>
      <c r="C47" s="8" t="s">
        <v>182</v>
      </c>
      <c r="D47" s="9">
        <v>7.7835648148148154E-2</v>
      </c>
      <c r="E47" s="47" t="s">
        <v>1023</v>
      </c>
      <c r="F47" s="10">
        <v>12.4</v>
      </c>
      <c r="G47" s="10">
        <v>10.8</v>
      </c>
      <c r="H47" s="10">
        <v>13.3</v>
      </c>
      <c r="I47" s="10">
        <v>13</v>
      </c>
      <c r="J47" s="10">
        <v>12.8</v>
      </c>
      <c r="K47" s="10">
        <v>13</v>
      </c>
      <c r="L47" s="10">
        <v>12.6</v>
      </c>
      <c r="M47" s="10">
        <v>12</v>
      </c>
      <c r="N47" s="10">
        <v>12.6</v>
      </c>
      <c r="O47" s="22">
        <f t="shared" si="45"/>
        <v>36.5</v>
      </c>
      <c r="P47" s="22">
        <f t="shared" si="46"/>
        <v>38.799999999999997</v>
      </c>
      <c r="Q47" s="22">
        <f t="shared" si="47"/>
        <v>37.200000000000003</v>
      </c>
      <c r="R47" s="23">
        <f t="shared" si="48"/>
        <v>62.3</v>
      </c>
      <c r="S47" s="23">
        <f t="shared" si="49"/>
        <v>63</v>
      </c>
      <c r="T47" s="11" t="s">
        <v>196</v>
      </c>
      <c r="U47" s="11" t="s">
        <v>197</v>
      </c>
      <c r="V47" s="13" t="s">
        <v>740</v>
      </c>
      <c r="W47" s="13" t="s">
        <v>216</v>
      </c>
      <c r="X47" s="13" t="s">
        <v>218</v>
      </c>
      <c r="Y47" s="12">
        <v>4.8</v>
      </c>
      <c r="Z47" s="12">
        <v>5</v>
      </c>
      <c r="AA47" s="11" t="s">
        <v>160</v>
      </c>
      <c r="AB47" s="12">
        <v>0.7</v>
      </c>
      <c r="AC47" s="12" t="s">
        <v>267</v>
      </c>
      <c r="AD47" s="12">
        <v>0.6</v>
      </c>
      <c r="AE47" s="12">
        <v>0.1</v>
      </c>
      <c r="AF47" s="12"/>
      <c r="AG47" s="11" t="s">
        <v>269</v>
      </c>
      <c r="AH47" s="11" t="s">
        <v>270</v>
      </c>
      <c r="AI47" s="11" t="s">
        <v>160</v>
      </c>
      <c r="AJ47" s="8"/>
      <c r="AK47" s="8" t="s">
        <v>1066</v>
      </c>
      <c r="AL47" s="27" t="s">
        <v>1067</v>
      </c>
    </row>
  </sheetData>
  <autoFilter ref="A1:AL4" xr:uid="{00000000-0001-0000-0C00-000000000000}"/>
  <phoneticPr fontId="12"/>
  <conditionalFormatting sqref="F2:N2">
    <cfRule type="colorScale" priority="1991">
      <colorScale>
        <cfvo type="min"/>
        <cfvo type="percentile" val="50"/>
        <cfvo type="max"/>
        <color rgb="FFF8696B"/>
        <color rgb="FFFFEB84"/>
        <color rgb="FF63BE7B"/>
      </colorScale>
    </cfRule>
  </conditionalFormatting>
  <conditionalFormatting sqref="F3:N3">
    <cfRule type="colorScale" priority="48">
      <colorScale>
        <cfvo type="min"/>
        <cfvo type="percentile" val="50"/>
        <cfvo type="max"/>
        <color rgb="FFF8696B"/>
        <color rgb="FFFFEB84"/>
        <color rgb="FF63BE7B"/>
      </colorScale>
    </cfRule>
  </conditionalFormatting>
  <conditionalFormatting sqref="F4:N4">
    <cfRule type="colorScale" priority="49">
      <colorScale>
        <cfvo type="min"/>
        <cfvo type="percentile" val="50"/>
        <cfvo type="max"/>
        <color rgb="FFF8696B"/>
        <color rgb="FFFFEB84"/>
        <color rgb="FF63BE7B"/>
      </colorScale>
    </cfRule>
  </conditionalFormatting>
  <conditionalFormatting sqref="F5:N10">
    <cfRule type="colorScale" priority="41">
      <colorScale>
        <cfvo type="min"/>
        <cfvo type="percentile" val="50"/>
        <cfvo type="max"/>
        <color rgb="FFF8696B"/>
        <color rgb="FFFFEB84"/>
        <color rgb="FF63BE7B"/>
      </colorScale>
    </cfRule>
  </conditionalFormatting>
  <conditionalFormatting sqref="F11:N15">
    <cfRule type="colorScale" priority="37">
      <colorScale>
        <cfvo type="min"/>
        <cfvo type="percentile" val="50"/>
        <cfvo type="max"/>
        <color rgb="FFF8696B"/>
        <color rgb="FFFFEB84"/>
        <color rgb="FF63BE7B"/>
      </colorScale>
    </cfRule>
  </conditionalFormatting>
  <conditionalFormatting sqref="AA2:AA47">
    <cfRule type="containsText" dxfId="94" priority="59" operator="containsText" text="D">
      <formula>NOT(ISERROR(SEARCH("D",AA2)))</formula>
    </cfRule>
    <cfRule type="containsText" dxfId="93" priority="60" operator="containsText" text="S">
      <formula>NOT(ISERROR(SEARCH("S",AA2)))</formula>
    </cfRule>
    <cfRule type="containsText" dxfId="92" priority="61" operator="containsText" text="F">
      <formula>NOT(ISERROR(SEARCH("F",AA2)))</formula>
    </cfRule>
    <cfRule type="containsText" dxfId="91" priority="64" operator="containsText" text="A">
      <formula>NOT(ISERROR(SEARCH("A",AA2)))</formula>
    </cfRule>
  </conditionalFormatting>
  <conditionalFormatting sqref="AA11:AA13">
    <cfRule type="containsText" dxfId="90" priority="35" operator="containsText" text="E">
      <formula>NOT(ISERROR(SEARCH("E",AA11)))</formula>
    </cfRule>
    <cfRule type="containsText" dxfId="89" priority="36" operator="containsText" text="B">
      <formula>NOT(ISERROR(SEARCH("B",AA11)))</formula>
    </cfRule>
  </conditionalFormatting>
  <conditionalFormatting sqref="AA2:AI2 AA3:AJ4">
    <cfRule type="containsText" dxfId="88" priority="62" operator="containsText" text="E">
      <formula>NOT(ISERROR(SEARCH("E",AA2)))</formula>
    </cfRule>
    <cfRule type="containsText" dxfId="87" priority="63" operator="containsText" text="B">
      <formula>NOT(ISERROR(SEARCH("B",AA2)))</formula>
    </cfRule>
  </conditionalFormatting>
  <conditionalFormatting sqref="AA5:AJ15">
    <cfRule type="containsText" dxfId="86" priority="38" operator="containsText" text="E">
      <formula>NOT(ISERROR(SEARCH("E",AA5)))</formula>
    </cfRule>
    <cfRule type="containsText" dxfId="85" priority="39" operator="containsText" text="B">
      <formula>NOT(ISERROR(SEARCH("B",AA5)))</formula>
    </cfRule>
  </conditionalFormatting>
  <conditionalFormatting sqref="AG2:AI2 AG3:AJ4">
    <cfRule type="containsText" dxfId="84" priority="78" operator="containsText" text="A">
      <formula>NOT(ISERROR(SEARCH("A",AG2)))</formula>
    </cfRule>
  </conditionalFormatting>
  <conditionalFormatting sqref="AG5:AJ15">
    <cfRule type="containsText" dxfId="83" priority="40" operator="containsText" text="A">
      <formula>NOT(ISERROR(SEARCH("A",AG5)))</formula>
    </cfRule>
  </conditionalFormatting>
  <conditionalFormatting sqref="AJ2">
    <cfRule type="containsText" dxfId="82" priority="45" operator="containsText" text="E">
      <formula>NOT(ISERROR(SEARCH("E",AJ2)))</formula>
    </cfRule>
    <cfRule type="containsText" dxfId="81" priority="46" operator="containsText" text="B">
      <formula>NOT(ISERROR(SEARCH("B",AJ2)))</formula>
    </cfRule>
    <cfRule type="containsText" dxfId="80" priority="47" operator="containsText" text="A">
      <formula>NOT(ISERROR(SEARCH("A",AJ2)))</formula>
    </cfRule>
  </conditionalFormatting>
  <conditionalFormatting sqref="F16:N21">
    <cfRule type="colorScale" priority="31">
      <colorScale>
        <cfvo type="min"/>
        <cfvo type="percentile" val="50"/>
        <cfvo type="max"/>
        <color rgb="FFF8696B"/>
        <color rgb="FFFFEB84"/>
        <color rgb="FF63BE7B"/>
      </colorScale>
    </cfRule>
  </conditionalFormatting>
  <conditionalFormatting sqref="AA16:AA47">
    <cfRule type="containsText" dxfId="79" priority="29" operator="containsText" text="E">
      <formula>NOT(ISERROR(SEARCH("E",AA16)))</formula>
    </cfRule>
    <cfRule type="containsText" dxfId="78" priority="30" operator="containsText" text="B">
      <formula>NOT(ISERROR(SEARCH("B",AA16)))</formula>
    </cfRule>
  </conditionalFormatting>
  <conditionalFormatting sqref="AA16:AJ21">
    <cfRule type="containsText" dxfId="77" priority="32" operator="containsText" text="E">
      <formula>NOT(ISERROR(SEARCH("E",AA16)))</formula>
    </cfRule>
    <cfRule type="containsText" dxfId="76" priority="33" operator="containsText" text="B">
      <formula>NOT(ISERROR(SEARCH("B",AA16)))</formula>
    </cfRule>
  </conditionalFormatting>
  <conditionalFormatting sqref="AG16:AJ21">
    <cfRule type="containsText" dxfId="75" priority="34" operator="containsText" text="A">
      <formula>NOT(ISERROR(SEARCH("A",AG16)))</formula>
    </cfRule>
  </conditionalFormatting>
  <conditionalFormatting sqref="F22:N24">
    <cfRule type="colorScale" priority="25">
      <colorScale>
        <cfvo type="min"/>
        <cfvo type="percentile" val="50"/>
        <cfvo type="max"/>
        <color rgb="FFF8696B"/>
        <color rgb="FFFFEB84"/>
        <color rgb="FF63BE7B"/>
      </colorScale>
    </cfRule>
  </conditionalFormatting>
  <conditionalFormatting sqref="AA22:AJ24">
    <cfRule type="containsText" dxfId="74" priority="26" operator="containsText" text="E">
      <formula>NOT(ISERROR(SEARCH("E",AA22)))</formula>
    </cfRule>
    <cfRule type="containsText" dxfId="73" priority="27" operator="containsText" text="B">
      <formula>NOT(ISERROR(SEARCH("B",AA22)))</formula>
    </cfRule>
  </conditionalFormatting>
  <conditionalFormatting sqref="AG22:AJ24">
    <cfRule type="containsText" dxfId="72" priority="28" operator="containsText" text="A">
      <formula>NOT(ISERROR(SEARCH("A",AG22)))</formula>
    </cfRule>
  </conditionalFormatting>
  <conditionalFormatting sqref="F25:N25">
    <cfRule type="colorScale" priority="21">
      <colorScale>
        <cfvo type="min"/>
        <cfvo type="percentile" val="50"/>
        <cfvo type="max"/>
        <color rgb="FFF8696B"/>
        <color rgb="FFFFEB84"/>
        <color rgb="FF63BE7B"/>
      </colorScale>
    </cfRule>
  </conditionalFormatting>
  <conditionalFormatting sqref="AA25:AJ25">
    <cfRule type="containsText" dxfId="71" priority="22" operator="containsText" text="E">
      <formula>NOT(ISERROR(SEARCH("E",AA25)))</formula>
    </cfRule>
    <cfRule type="containsText" dxfId="70" priority="23" operator="containsText" text="B">
      <formula>NOT(ISERROR(SEARCH("B",AA25)))</formula>
    </cfRule>
  </conditionalFormatting>
  <conditionalFormatting sqref="AG25:AJ25">
    <cfRule type="containsText" dxfId="69" priority="24" operator="containsText" text="A">
      <formula>NOT(ISERROR(SEARCH("A",AG25)))</formula>
    </cfRule>
  </conditionalFormatting>
  <conditionalFormatting sqref="F26:N29">
    <cfRule type="colorScale" priority="17">
      <colorScale>
        <cfvo type="min"/>
        <cfvo type="percentile" val="50"/>
        <cfvo type="max"/>
        <color rgb="FFF8696B"/>
        <color rgb="FFFFEB84"/>
        <color rgb="FF63BE7B"/>
      </colorScale>
    </cfRule>
  </conditionalFormatting>
  <conditionalFormatting sqref="AA26:AJ29">
    <cfRule type="containsText" dxfId="68" priority="18" operator="containsText" text="E">
      <formula>NOT(ISERROR(SEARCH("E",AA26)))</formula>
    </cfRule>
    <cfRule type="containsText" dxfId="67" priority="19" operator="containsText" text="B">
      <formula>NOT(ISERROR(SEARCH("B",AA26)))</formula>
    </cfRule>
  </conditionalFormatting>
  <conditionalFormatting sqref="AG26:AJ29">
    <cfRule type="containsText" dxfId="66" priority="20" operator="containsText" text="A">
      <formula>NOT(ISERROR(SEARCH("A",AG26)))</formula>
    </cfRule>
  </conditionalFormatting>
  <conditionalFormatting sqref="F30:N35">
    <cfRule type="colorScale" priority="13">
      <colorScale>
        <cfvo type="min"/>
        <cfvo type="percentile" val="50"/>
        <cfvo type="max"/>
        <color rgb="FFF8696B"/>
        <color rgb="FFFFEB84"/>
        <color rgb="FF63BE7B"/>
      </colorScale>
    </cfRule>
  </conditionalFormatting>
  <conditionalFormatting sqref="AA30:AJ35">
    <cfRule type="containsText" dxfId="65" priority="14" operator="containsText" text="E">
      <formula>NOT(ISERROR(SEARCH("E",AA30)))</formula>
    </cfRule>
    <cfRule type="containsText" dxfId="64" priority="15" operator="containsText" text="B">
      <formula>NOT(ISERROR(SEARCH("B",AA30)))</formula>
    </cfRule>
  </conditionalFormatting>
  <conditionalFormatting sqref="AG30:AJ35">
    <cfRule type="containsText" dxfId="63" priority="16" operator="containsText" text="A">
      <formula>NOT(ISERROR(SEARCH("A",AG30)))</formula>
    </cfRule>
  </conditionalFormatting>
  <conditionalFormatting sqref="F36:N43">
    <cfRule type="colorScale" priority="9">
      <colorScale>
        <cfvo type="min"/>
        <cfvo type="percentile" val="50"/>
        <cfvo type="max"/>
        <color rgb="FFF8696B"/>
        <color rgb="FFFFEB84"/>
        <color rgb="FF63BE7B"/>
      </colorScale>
    </cfRule>
  </conditionalFormatting>
  <conditionalFormatting sqref="AA36:AJ43">
    <cfRule type="containsText" dxfId="62" priority="10" operator="containsText" text="E">
      <formula>NOT(ISERROR(SEARCH("E",AA36)))</formula>
    </cfRule>
    <cfRule type="containsText" dxfId="61" priority="11" operator="containsText" text="B">
      <formula>NOT(ISERROR(SEARCH("B",AA36)))</formula>
    </cfRule>
  </conditionalFormatting>
  <conditionalFormatting sqref="AG36:AJ43">
    <cfRule type="containsText" dxfId="60" priority="12" operator="containsText" text="A">
      <formula>NOT(ISERROR(SEARCH("A",AG36)))</formula>
    </cfRule>
  </conditionalFormatting>
  <conditionalFormatting sqref="AA36:AA47">
    <cfRule type="containsText" dxfId="59" priority="7" operator="containsText" text="E">
      <formula>NOT(ISERROR(SEARCH("E",AA36)))</formula>
    </cfRule>
    <cfRule type="containsText" dxfId="58" priority="8" operator="containsText" text="B">
      <formula>NOT(ISERROR(SEARCH("B",AA36)))</formula>
    </cfRule>
  </conditionalFormatting>
  <conditionalFormatting sqref="F44:N47">
    <cfRule type="colorScale" priority="3">
      <colorScale>
        <cfvo type="min"/>
        <cfvo type="percentile" val="50"/>
        <cfvo type="max"/>
        <color rgb="FFF8696B"/>
        <color rgb="FFFFEB84"/>
        <color rgb="FF63BE7B"/>
      </colorScale>
    </cfRule>
  </conditionalFormatting>
  <conditionalFormatting sqref="AA44:AJ47">
    <cfRule type="containsText" dxfId="33" priority="4" operator="containsText" text="E">
      <formula>NOT(ISERROR(SEARCH("E",AA44)))</formula>
    </cfRule>
    <cfRule type="containsText" dxfId="32" priority="5" operator="containsText" text="B">
      <formula>NOT(ISERROR(SEARCH("B",AA44)))</formula>
    </cfRule>
  </conditionalFormatting>
  <conditionalFormatting sqref="AG44:AJ47">
    <cfRule type="containsText" dxfId="31" priority="6" operator="containsText" text="A">
      <formula>NOT(ISERROR(SEARCH("A",AG44)))</formula>
    </cfRule>
  </conditionalFormatting>
  <conditionalFormatting sqref="AA44:AA47">
    <cfRule type="containsText" dxfId="1" priority="1" operator="containsText" text="E">
      <formula>NOT(ISERROR(SEARCH("E",AA44)))</formula>
    </cfRule>
    <cfRule type="containsText" dxfId="0" priority="2" operator="containsText" text="B">
      <formula>NOT(ISERROR(SEARCH("B",AA44)))</formula>
    </cfRule>
  </conditionalFormatting>
  <dataValidations count="1">
    <dataValidation type="list" allowBlank="1" showInputMessage="1" showErrorMessage="1" sqref="AJ2:AJ47"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O36:S43 O44:S4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4"/>
  <sheetViews>
    <sheetView workbookViewId="0">
      <pane xSplit="5" ySplit="1" topLeftCell="AK2" activePane="bottomRight" state="frozen"/>
      <selection activeCell="E15" sqref="E15"/>
      <selection pane="topRight" activeCell="E15" sqref="E15"/>
      <selection pane="bottomLeft" activeCell="E15" sqref="E15"/>
      <selection pane="bottomRight" activeCell="AL13" sqref="AL1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SUM(F2:H2)</f>
        <v>30.5</v>
      </c>
      <c r="Q2" s="22">
        <f>SUM(I2:L2)</f>
        <v>52</v>
      </c>
      <c r="R2" s="22">
        <f>SUM(M2:O2)</f>
        <v>40.9</v>
      </c>
      <c r="S2" s="23">
        <f>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SUM(F3:H3)</f>
        <v>30.3</v>
      </c>
      <c r="Q3" s="22">
        <f>SUM(I3:L3)</f>
        <v>50.5</v>
      </c>
      <c r="R3" s="22">
        <f>SUM(M3:O3)</f>
        <v>39.299999999999997</v>
      </c>
      <c r="S3" s="23">
        <f>SUM(K3:O3)</f>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SUM(F4:H4)</f>
        <v>29.9</v>
      </c>
      <c r="Q4" s="22">
        <f>SUM(I4:L4)</f>
        <v>50.4</v>
      </c>
      <c r="R4" s="22">
        <f>SUM(M4:O4)</f>
        <v>38.800000000000004</v>
      </c>
      <c r="S4" s="23">
        <f>SUM(K4:O4)</f>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ref="P5:P6" si="0">SUM(F5:H5)</f>
        <v>29.5</v>
      </c>
      <c r="Q5" s="22">
        <f t="shared" ref="Q5:Q6" si="1">SUM(I5:L5)</f>
        <v>51.6</v>
      </c>
      <c r="R5" s="22">
        <f t="shared" ref="R5:R6" si="2">SUM(M5:O5)</f>
        <v>38.9</v>
      </c>
      <c r="S5" s="23">
        <f t="shared" ref="S5:S6" si="3">SUM(K5:O5)</f>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ref="P7" si="4">SUM(F7:H7)</f>
        <v>31.1</v>
      </c>
      <c r="Q7" s="22">
        <f t="shared" ref="Q7" si="5">SUM(I7:L7)</f>
        <v>53.8</v>
      </c>
      <c r="R7" s="22">
        <f t="shared" ref="R7" si="6">SUM(M7:O7)</f>
        <v>38.5</v>
      </c>
      <c r="S7" s="23">
        <f t="shared" ref="S7" si="7">SUM(K7:O7)</f>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ref="P8:P10" si="8">SUM(F8:H8)</f>
        <v>30.9</v>
      </c>
      <c r="Q8" s="22">
        <f t="shared" ref="Q8:Q10" si="9">SUM(I8:L8)</f>
        <v>53.3</v>
      </c>
      <c r="R8" s="22">
        <f t="shared" ref="R8:R10" si="10">SUM(M8:O8)</f>
        <v>39.200000000000003</v>
      </c>
      <c r="S8" s="23">
        <f t="shared" ref="S8:S10" si="11">SUM(K8:O8)</f>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8"/>
        <v>30.400000000000002</v>
      </c>
      <c r="Q9" s="22">
        <f t="shared" si="9"/>
        <v>50</v>
      </c>
      <c r="R9" s="22">
        <f t="shared" si="10"/>
        <v>39.4</v>
      </c>
      <c r="S9" s="23">
        <f t="shared" si="11"/>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8"/>
        <v>30.099999999999998</v>
      </c>
      <c r="Q10" s="22">
        <f t="shared" si="9"/>
        <v>52.6</v>
      </c>
      <c r="R10" s="22">
        <f t="shared" si="10"/>
        <v>38.9</v>
      </c>
      <c r="S10" s="23">
        <f t="shared" si="11"/>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ref="P11:P12" si="12">SUM(F11:H11)</f>
        <v>28.9</v>
      </c>
      <c r="Q11" s="22">
        <f t="shared" ref="Q11:Q12" si="13">SUM(I11:L11)</f>
        <v>50.6</v>
      </c>
      <c r="R11" s="22">
        <f t="shared" ref="R11:R12" si="14">SUM(M11:O11)</f>
        <v>38.5</v>
      </c>
      <c r="S11" s="23">
        <f t="shared" ref="S11:S12" si="15">SUM(K11:O11)</f>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12"/>
        <v>29.299999999999997</v>
      </c>
      <c r="Q12" s="22">
        <f t="shared" si="13"/>
        <v>51.5</v>
      </c>
      <c r="R12" s="22">
        <f t="shared" si="14"/>
        <v>39.4</v>
      </c>
      <c r="S12" s="23">
        <f t="shared" si="15"/>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ref="P13" si="16">SUM(F13:H13)</f>
        <v>30</v>
      </c>
      <c r="Q13" s="22">
        <f t="shared" ref="Q13" si="17">SUM(I13:L13)</f>
        <v>51.3</v>
      </c>
      <c r="R13" s="22">
        <f t="shared" ref="R13" si="18">SUM(M13:O13)</f>
        <v>37.799999999999997</v>
      </c>
      <c r="S13" s="23">
        <f t="shared" ref="S13" si="19">SUM(K13:O13)</f>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row r="14" spans="1:38" s="5" customFormat="1">
      <c r="A14" s="6">
        <v>45220</v>
      </c>
      <c r="B14" s="7" t="s">
        <v>140</v>
      </c>
      <c r="C14" s="8" t="s">
        <v>182</v>
      </c>
      <c r="D14" s="9">
        <v>8.2708333333333328E-2</v>
      </c>
      <c r="E14" s="8" t="s">
        <v>1014</v>
      </c>
      <c r="F14" s="40">
        <v>7.1</v>
      </c>
      <c r="G14" s="10">
        <v>11.1</v>
      </c>
      <c r="H14" s="10">
        <v>11.3</v>
      </c>
      <c r="I14" s="10">
        <v>13.1</v>
      </c>
      <c r="J14" s="10">
        <v>12.6</v>
      </c>
      <c r="K14" s="10">
        <v>12.8</v>
      </c>
      <c r="L14" s="10">
        <v>13</v>
      </c>
      <c r="M14" s="10">
        <v>13</v>
      </c>
      <c r="N14" s="10">
        <v>12.5</v>
      </c>
      <c r="O14" s="10">
        <v>13.1</v>
      </c>
      <c r="P14" s="22">
        <f t="shared" ref="P14" si="20">SUM(F14:H14)</f>
        <v>29.5</v>
      </c>
      <c r="Q14" s="22">
        <f t="shared" ref="Q14" si="21">SUM(I14:L14)</f>
        <v>51.5</v>
      </c>
      <c r="R14" s="22">
        <f t="shared" ref="R14" si="22">SUM(M14:O14)</f>
        <v>38.6</v>
      </c>
      <c r="S14" s="23">
        <f t="shared" ref="S14" si="23">SUM(K14:O14)</f>
        <v>64.399999999999991</v>
      </c>
      <c r="T14" s="11" t="s">
        <v>180</v>
      </c>
      <c r="U14" s="11" t="s">
        <v>187</v>
      </c>
      <c r="V14" s="41" t="s">
        <v>191</v>
      </c>
      <c r="W14" s="41" t="s">
        <v>211</v>
      </c>
      <c r="X14" s="41" t="s">
        <v>475</v>
      </c>
      <c r="Y14" s="12">
        <v>6.3</v>
      </c>
      <c r="Z14" s="12">
        <v>6.9</v>
      </c>
      <c r="AA14" s="11" t="s">
        <v>160</v>
      </c>
      <c r="AB14" s="11">
        <v>1</v>
      </c>
      <c r="AC14" s="11" t="s">
        <v>267</v>
      </c>
      <c r="AD14" s="11">
        <v>1</v>
      </c>
      <c r="AE14" s="11" t="s">
        <v>268</v>
      </c>
      <c r="AF14" s="11"/>
      <c r="AG14" s="11" t="s">
        <v>271</v>
      </c>
      <c r="AH14" s="11" t="s">
        <v>269</v>
      </c>
      <c r="AI14" s="11" t="s">
        <v>159</v>
      </c>
      <c r="AJ14" s="8"/>
      <c r="AK14" s="8" t="s">
        <v>1046</v>
      </c>
      <c r="AL14" s="27" t="s">
        <v>1047</v>
      </c>
    </row>
  </sheetData>
  <autoFilter ref="A1:AK4" xr:uid="{00000000-0009-0000-0000-000009000000}"/>
  <phoneticPr fontId="12"/>
  <conditionalFormatting sqref="G2:O2">
    <cfRule type="colorScale" priority="55">
      <colorScale>
        <cfvo type="min"/>
        <cfvo type="percentile" val="50"/>
        <cfvo type="max"/>
        <color rgb="FFF8696B"/>
        <color rgb="FFFFEB84"/>
        <color rgb="FF63BE7B"/>
      </colorScale>
    </cfRule>
  </conditionalFormatting>
  <conditionalFormatting sqref="G3:O3">
    <cfRule type="colorScale" priority="51">
      <colorScale>
        <cfvo type="min"/>
        <cfvo type="percentile" val="50"/>
        <cfvo type="max"/>
        <color rgb="FFF8696B"/>
        <color rgb="FFFFEB84"/>
        <color rgb="FF63BE7B"/>
      </colorScale>
    </cfRule>
  </conditionalFormatting>
  <conditionalFormatting sqref="G4:O4">
    <cfRule type="colorScale" priority="1967">
      <colorScale>
        <cfvo type="min"/>
        <cfvo type="percentile" val="50"/>
        <cfvo type="max"/>
        <color rgb="FFF8696B"/>
        <color rgb="FFFFEB84"/>
        <color rgb="FF63BE7B"/>
      </colorScale>
    </cfRule>
  </conditionalFormatting>
  <conditionalFormatting sqref="G5:O6">
    <cfRule type="colorScale" priority="2003">
      <colorScale>
        <cfvo type="min"/>
        <cfvo type="percentile" val="50"/>
        <cfvo type="max"/>
        <color rgb="FFF8696B"/>
        <color rgb="FFFFEB84"/>
        <color rgb="FF63BE7B"/>
      </colorScale>
    </cfRule>
  </conditionalFormatting>
  <conditionalFormatting sqref="AA2:AA14">
    <cfRule type="containsText" dxfId="57" priority="38" operator="containsText" text="D">
      <formula>NOT(ISERROR(SEARCH("D",AA2)))</formula>
    </cfRule>
    <cfRule type="containsText" dxfId="56" priority="39" operator="containsText" text="S">
      <formula>NOT(ISERROR(SEARCH("S",AA2)))</formula>
    </cfRule>
    <cfRule type="containsText" dxfId="55" priority="40" operator="containsText" text="F">
      <formula>NOT(ISERROR(SEARCH("F",AA2)))</formula>
    </cfRule>
    <cfRule type="containsText" dxfId="54" priority="41" operator="containsText" text="E">
      <formula>NOT(ISERROR(SEARCH("E",AA2)))</formula>
    </cfRule>
    <cfRule type="containsText" dxfId="53" priority="42" operator="containsText" text="B">
      <formula>NOT(ISERROR(SEARCH("B",AA2)))</formula>
    </cfRule>
    <cfRule type="containsText" dxfId="52" priority="43" operator="containsText" text="A">
      <formula>NOT(ISERROR(SEARCH("A",AA2)))</formula>
    </cfRule>
  </conditionalFormatting>
  <conditionalFormatting sqref="AG2:AJ6 AG11:AJ12">
    <cfRule type="containsText" dxfId="51" priority="26" operator="containsText" text="E">
      <formula>NOT(ISERROR(SEARCH("E",AG2)))</formula>
    </cfRule>
    <cfRule type="containsText" dxfId="50" priority="27" operator="containsText" text="B">
      <formula>NOT(ISERROR(SEARCH("B",AG2)))</formula>
    </cfRule>
    <cfRule type="containsText" dxfId="49" priority="28" operator="containsText" text="A">
      <formula>NOT(ISERROR(SEARCH("A",AG2)))</formula>
    </cfRule>
  </conditionalFormatting>
  <conditionalFormatting sqref="G7:O7">
    <cfRule type="colorScale" priority="20">
      <colorScale>
        <cfvo type="min"/>
        <cfvo type="percentile" val="50"/>
        <cfvo type="max"/>
        <color rgb="FFF8696B"/>
        <color rgb="FFFFEB84"/>
        <color rgb="FF63BE7B"/>
      </colorScale>
    </cfRule>
  </conditionalFormatting>
  <conditionalFormatting sqref="AG7:AJ7">
    <cfRule type="containsText" dxfId="48" priority="17" operator="containsText" text="E">
      <formula>NOT(ISERROR(SEARCH("E",AG7)))</formula>
    </cfRule>
    <cfRule type="containsText" dxfId="47" priority="18" operator="containsText" text="B">
      <formula>NOT(ISERROR(SEARCH("B",AG7)))</formula>
    </cfRule>
    <cfRule type="containsText" dxfId="46" priority="19" operator="containsText" text="A">
      <formula>NOT(ISERROR(SEARCH("A",AG7)))</formula>
    </cfRule>
  </conditionalFormatting>
  <conditionalFormatting sqref="G8:O10">
    <cfRule type="colorScale" priority="16">
      <colorScale>
        <cfvo type="min"/>
        <cfvo type="percentile" val="50"/>
        <cfvo type="max"/>
        <color rgb="FFF8696B"/>
        <color rgb="FFFFEB84"/>
        <color rgb="FF63BE7B"/>
      </colorScale>
    </cfRule>
  </conditionalFormatting>
  <conditionalFormatting sqref="AG8:AJ10">
    <cfRule type="containsText" dxfId="45" priority="13" operator="containsText" text="E">
      <formula>NOT(ISERROR(SEARCH("E",AG8)))</formula>
    </cfRule>
    <cfRule type="containsText" dxfId="44" priority="14" operator="containsText" text="B">
      <formula>NOT(ISERROR(SEARCH("B",AG8)))</formula>
    </cfRule>
    <cfRule type="containsText" dxfId="43" priority="15" operator="containsText" text="A">
      <formula>NOT(ISERROR(SEARCH("A",AG8)))</formula>
    </cfRule>
  </conditionalFormatting>
  <conditionalFormatting sqref="G11:O12">
    <cfRule type="colorScale" priority="2024">
      <colorScale>
        <cfvo type="min"/>
        <cfvo type="percentile" val="50"/>
        <cfvo type="max"/>
        <color rgb="FFF8696B"/>
        <color rgb="FFFFEB84"/>
        <color rgb="FF63BE7B"/>
      </colorScale>
    </cfRule>
  </conditionalFormatting>
  <conditionalFormatting sqref="AG13:AJ13">
    <cfRule type="containsText" dxfId="42" priority="5" operator="containsText" text="E">
      <formula>NOT(ISERROR(SEARCH("E",AG13)))</formula>
    </cfRule>
    <cfRule type="containsText" dxfId="41" priority="6" operator="containsText" text="B">
      <formula>NOT(ISERROR(SEARCH("B",AG13)))</formula>
    </cfRule>
    <cfRule type="containsText" dxfId="40" priority="7" operator="containsText" text="A">
      <formula>NOT(ISERROR(SEARCH("A",AG13)))</formula>
    </cfRule>
  </conditionalFormatting>
  <conditionalFormatting sqref="G13:O13">
    <cfRule type="colorScale" priority="8">
      <colorScale>
        <cfvo type="min"/>
        <cfvo type="percentile" val="50"/>
        <cfvo type="max"/>
        <color rgb="FFF8696B"/>
        <color rgb="FFFFEB84"/>
        <color rgb="FF63BE7B"/>
      </colorScale>
    </cfRule>
  </conditionalFormatting>
  <conditionalFormatting sqref="AG14:AJ14">
    <cfRule type="containsText" dxfId="30" priority="1" operator="containsText" text="E">
      <formula>NOT(ISERROR(SEARCH("E",AG14)))</formula>
    </cfRule>
    <cfRule type="containsText" dxfId="29" priority="2" operator="containsText" text="B">
      <formula>NOT(ISERROR(SEARCH("B",AG14)))</formula>
    </cfRule>
    <cfRule type="containsText" dxfId="28" priority="3" operator="containsText" text="A">
      <formula>NOT(ISERROR(SEARCH("A",AG14)))</formula>
    </cfRule>
  </conditionalFormatting>
  <conditionalFormatting sqref="G14:O1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4"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3 P14:S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3"/>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D12" sqref="D1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SUM(F2:H2)</f>
        <v>33.4</v>
      </c>
      <c r="M2" s="22">
        <f>SUM(I2:K2)</f>
        <v>35</v>
      </c>
      <c r="N2" s="23">
        <f>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SUM(F3:H3)</f>
        <v>34.099999999999994</v>
      </c>
      <c r="M3" s="22">
        <f>SUM(I3:K3)</f>
        <v>33.599999999999994</v>
      </c>
      <c r="N3" s="23">
        <f>SUM(F3:J3)</f>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SUM(F4:H4)</f>
        <v>34.700000000000003</v>
      </c>
      <c r="M4" s="22">
        <f>SUM(I4:K4)</f>
        <v>35.199999999999996</v>
      </c>
      <c r="N4" s="23">
        <f>SUM(F4:J4)</f>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ref="L5:L6" si="0">SUM(F5:H5)</f>
        <v>35.400000000000006</v>
      </c>
      <c r="M5" s="22">
        <f t="shared" ref="M5:M6" si="1">SUM(I5:K5)</f>
        <v>33.299999999999997</v>
      </c>
      <c r="N5" s="23">
        <f t="shared" ref="N5:N6" si="2">SUM(F5:J5)</f>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ref="L7:L8" si="3">SUM(F7:H7)</f>
        <v>34.299999999999997</v>
      </c>
      <c r="M7" s="22">
        <f t="shared" ref="M7:M8" si="4">SUM(I7:K7)</f>
        <v>34.800000000000004</v>
      </c>
      <c r="N7" s="23">
        <f t="shared" ref="N7:N8" si="5">SUM(F7:J7)</f>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3"/>
        <v>33.799999999999997</v>
      </c>
      <c r="M8" s="22">
        <f t="shared" si="4"/>
        <v>34.5</v>
      </c>
      <c r="N8" s="23">
        <f t="shared" si="5"/>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ref="L9" si="6">SUM(F9:H9)</f>
        <v>33.900000000000006</v>
      </c>
      <c r="M9" s="22">
        <f t="shared" ref="M9" si="7">SUM(I9:K9)</f>
        <v>33.200000000000003</v>
      </c>
      <c r="N9" s="23">
        <f t="shared" ref="N9" si="8">SUM(F9:J9)</f>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ref="L10:L11" si="9">SUM(F10:H10)</f>
        <v>33.599999999999994</v>
      </c>
      <c r="M10" s="22">
        <f t="shared" ref="M10:M11" si="10">SUM(I10:K10)</f>
        <v>35.5</v>
      </c>
      <c r="N10" s="23">
        <f t="shared" ref="N10:N11" si="11">SUM(F10:J10)</f>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9"/>
        <v>33.6</v>
      </c>
      <c r="M11" s="22">
        <f t="shared" si="10"/>
        <v>34.5</v>
      </c>
      <c r="N11" s="23">
        <f t="shared" si="11"/>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row r="12" spans="1:35" s="5" customFormat="1">
      <c r="A12" s="6">
        <v>45214</v>
      </c>
      <c r="B12" s="7" t="s">
        <v>800</v>
      </c>
      <c r="C12" s="8" t="s">
        <v>374</v>
      </c>
      <c r="D12" s="9">
        <v>4.8611111111111112E-2</v>
      </c>
      <c r="E12" s="8" t="s">
        <v>945</v>
      </c>
      <c r="F12" s="10">
        <v>12.6</v>
      </c>
      <c r="G12" s="10">
        <v>11.6</v>
      </c>
      <c r="H12" s="10">
        <v>12</v>
      </c>
      <c r="I12" s="10">
        <v>11.5</v>
      </c>
      <c r="J12" s="10">
        <v>11</v>
      </c>
      <c r="K12" s="10">
        <v>11.3</v>
      </c>
      <c r="L12" s="22">
        <f t="shared" ref="L12" si="12">SUM(F12:H12)</f>
        <v>36.200000000000003</v>
      </c>
      <c r="M12" s="22">
        <f t="shared" ref="M12" si="13">SUM(I12:K12)</f>
        <v>33.799999999999997</v>
      </c>
      <c r="N12" s="23">
        <f t="shared" ref="N12" si="14">SUM(F12:J12)</f>
        <v>58.7</v>
      </c>
      <c r="O12" s="11" t="s">
        <v>196</v>
      </c>
      <c r="P12" s="11" t="s">
        <v>197</v>
      </c>
      <c r="Q12" s="29" t="s">
        <v>560</v>
      </c>
      <c r="R12" s="29" t="s">
        <v>262</v>
      </c>
      <c r="S12" s="29" t="s">
        <v>225</v>
      </c>
      <c r="T12" s="13" t="s">
        <v>136</v>
      </c>
      <c r="U12" s="12">
        <v>13.2</v>
      </c>
      <c r="V12" s="12">
        <v>11.7</v>
      </c>
      <c r="W12" s="12">
        <v>8.6</v>
      </c>
      <c r="X12" s="11" t="s">
        <v>159</v>
      </c>
      <c r="Y12" s="12">
        <v>0.1</v>
      </c>
      <c r="Z12" s="12">
        <v>-0.6</v>
      </c>
      <c r="AA12" s="12">
        <v>-0.4</v>
      </c>
      <c r="AB12" s="8">
        <v>-0.1</v>
      </c>
      <c r="AC12" s="8" t="s">
        <v>273</v>
      </c>
      <c r="AD12" s="11" t="s">
        <v>186</v>
      </c>
      <c r="AE12" s="11" t="s">
        <v>270</v>
      </c>
      <c r="AF12" s="11" t="s">
        <v>159</v>
      </c>
      <c r="AG12" s="8"/>
      <c r="AH12" s="8" t="s">
        <v>982</v>
      </c>
      <c r="AI12" s="27" t="s">
        <v>983</v>
      </c>
    </row>
    <row r="13" spans="1:35" s="5" customFormat="1">
      <c r="A13" s="6">
        <v>45221</v>
      </c>
      <c r="B13" s="7" t="s">
        <v>140</v>
      </c>
      <c r="C13" s="8" t="s">
        <v>182</v>
      </c>
      <c r="D13" s="9">
        <v>4.6608796296296294E-2</v>
      </c>
      <c r="E13" s="8" t="s">
        <v>1025</v>
      </c>
      <c r="F13" s="10">
        <v>12.1</v>
      </c>
      <c r="G13" s="10">
        <v>10.8</v>
      </c>
      <c r="H13" s="10">
        <v>11</v>
      </c>
      <c r="I13" s="10">
        <v>11</v>
      </c>
      <c r="J13" s="10">
        <v>11.3</v>
      </c>
      <c r="K13" s="10">
        <v>11.5</v>
      </c>
      <c r="L13" s="22">
        <f t="shared" ref="L13" si="15">SUM(F13:H13)</f>
        <v>33.9</v>
      </c>
      <c r="M13" s="22">
        <f t="shared" ref="M13" si="16">SUM(I13:K13)</f>
        <v>33.799999999999997</v>
      </c>
      <c r="N13" s="23">
        <f t="shared" ref="N13" si="17">SUM(F13:J13)</f>
        <v>56.2</v>
      </c>
      <c r="O13" s="11" t="s">
        <v>180</v>
      </c>
      <c r="P13" s="11" t="s">
        <v>197</v>
      </c>
      <c r="Q13" s="29" t="s">
        <v>484</v>
      </c>
      <c r="R13" s="29" t="s">
        <v>200</v>
      </c>
      <c r="S13" s="29" t="s">
        <v>838</v>
      </c>
      <c r="T13" s="13" t="s">
        <v>136</v>
      </c>
      <c r="U13" s="12">
        <v>10</v>
      </c>
      <c r="V13" s="12">
        <v>8.6999999999999993</v>
      </c>
      <c r="W13" s="12">
        <v>9.8000000000000007</v>
      </c>
      <c r="X13" s="11" t="s">
        <v>163</v>
      </c>
      <c r="Y13" s="12">
        <v>-1</v>
      </c>
      <c r="Z13" s="12" t="s">
        <v>267</v>
      </c>
      <c r="AA13" s="12" t="s">
        <v>268</v>
      </c>
      <c r="AB13" s="8">
        <v>-1</v>
      </c>
      <c r="AC13" s="8"/>
      <c r="AD13" s="11" t="s">
        <v>270</v>
      </c>
      <c r="AE13" s="11" t="s">
        <v>270</v>
      </c>
      <c r="AF13" s="11" t="s">
        <v>163</v>
      </c>
      <c r="AG13" s="8"/>
      <c r="AH13" s="8" t="s">
        <v>1070</v>
      </c>
      <c r="AI13" s="27" t="s">
        <v>1071</v>
      </c>
    </row>
  </sheetData>
  <autoFilter ref="A1:AH1" xr:uid="{00000000-0009-0000-0000-000001000000}"/>
  <phoneticPr fontId="12"/>
  <conditionalFormatting sqref="F2:K2">
    <cfRule type="colorScale" priority="879">
      <colorScale>
        <cfvo type="min"/>
        <cfvo type="percentile" val="50"/>
        <cfvo type="max"/>
        <color rgb="FFF8696B"/>
        <color rgb="FFFFEB84"/>
        <color rgb="FF63BE7B"/>
      </colorScale>
    </cfRule>
  </conditionalFormatting>
  <conditionalFormatting sqref="F3:K3">
    <cfRule type="colorScale" priority="33">
      <colorScale>
        <cfvo type="min"/>
        <cfvo type="percentile" val="50"/>
        <cfvo type="max"/>
        <color rgb="FFF8696B"/>
        <color rgb="FFFFEB84"/>
        <color rgb="FF63BE7B"/>
      </colorScale>
    </cfRule>
  </conditionalFormatting>
  <conditionalFormatting sqref="F4:K4">
    <cfRule type="colorScale" priority="29">
      <colorScale>
        <cfvo type="min"/>
        <cfvo type="percentile" val="50"/>
        <cfvo type="max"/>
        <color rgb="FFF8696B"/>
        <color rgb="FFFFEB84"/>
        <color rgb="FF63BE7B"/>
      </colorScale>
    </cfRule>
  </conditionalFormatting>
  <conditionalFormatting sqref="X2:X13">
    <cfRule type="containsText" dxfId="385" priority="211" operator="containsText" text="D">
      <formula>NOT(ISERROR(SEARCH("D",X2)))</formula>
    </cfRule>
    <cfRule type="containsText" dxfId="384" priority="212" operator="containsText" text="S">
      <formula>NOT(ISERROR(SEARCH("S",X2)))</formula>
    </cfRule>
    <cfRule type="containsText" dxfId="383" priority="213" operator="containsText" text="F">
      <formula>NOT(ISERROR(SEARCH("F",X2)))</formula>
    </cfRule>
    <cfRule type="containsText" dxfId="382" priority="214" operator="containsText" text="E">
      <formula>NOT(ISERROR(SEARCH("E",X2)))</formula>
    </cfRule>
    <cfRule type="containsText" dxfId="381" priority="215" operator="containsText" text="B">
      <formula>NOT(ISERROR(SEARCH("B",X2)))</formula>
    </cfRule>
    <cfRule type="containsText" dxfId="380" priority="216" operator="containsText" text="A">
      <formula>NOT(ISERROR(SEARCH("A",X2)))</formula>
    </cfRule>
  </conditionalFormatting>
  <conditionalFormatting sqref="AD2:AG4">
    <cfRule type="containsText" dxfId="379" priority="26" operator="containsText" text="E">
      <formula>NOT(ISERROR(SEARCH("E",AD2)))</formula>
    </cfRule>
    <cfRule type="containsText" dxfId="378" priority="27" operator="containsText" text="B">
      <formula>NOT(ISERROR(SEARCH("B",AD2)))</formula>
    </cfRule>
    <cfRule type="containsText" dxfId="377" priority="28" operator="containsText" text="A">
      <formula>NOT(ISERROR(SEARCH("A",AD2)))</formula>
    </cfRule>
  </conditionalFormatting>
  <conditionalFormatting sqref="F5:K6">
    <cfRule type="colorScale" priority="25">
      <colorScale>
        <cfvo type="min"/>
        <cfvo type="percentile" val="50"/>
        <cfvo type="max"/>
        <color rgb="FFF8696B"/>
        <color rgb="FFFFEB84"/>
        <color rgb="FF63BE7B"/>
      </colorScale>
    </cfRule>
  </conditionalFormatting>
  <conditionalFormatting sqref="AD5:AG6">
    <cfRule type="containsText" dxfId="376" priority="22" operator="containsText" text="E">
      <formula>NOT(ISERROR(SEARCH("E",AD5)))</formula>
    </cfRule>
    <cfRule type="containsText" dxfId="375" priority="23" operator="containsText" text="B">
      <formula>NOT(ISERROR(SEARCH("B",AD5)))</formula>
    </cfRule>
    <cfRule type="containsText" dxfId="374" priority="24" operator="containsText" text="A">
      <formula>NOT(ISERROR(SEARCH("A",AD5)))</formula>
    </cfRule>
  </conditionalFormatting>
  <conditionalFormatting sqref="F7:K8">
    <cfRule type="colorScale" priority="21">
      <colorScale>
        <cfvo type="min"/>
        <cfvo type="percentile" val="50"/>
        <cfvo type="max"/>
        <color rgb="FFF8696B"/>
        <color rgb="FFFFEB84"/>
        <color rgb="FF63BE7B"/>
      </colorScale>
    </cfRule>
  </conditionalFormatting>
  <conditionalFormatting sqref="AD7:AG8">
    <cfRule type="containsText" dxfId="373" priority="18" operator="containsText" text="E">
      <formula>NOT(ISERROR(SEARCH("E",AD7)))</formula>
    </cfRule>
    <cfRule type="containsText" dxfId="372" priority="19" operator="containsText" text="B">
      <formula>NOT(ISERROR(SEARCH("B",AD7)))</formula>
    </cfRule>
    <cfRule type="containsText" dxfId="371" priority="20" operator="containsText" text="A">
      <formula>NOT(ISERROR(SEARCH("A",AD7)))</formula>
    </cfRule>
  </conditionalFormatting>
  <conditionalFormatting sqref="AD9:AG9">
    <cfRule type="containsText" dxfId="370" priority="14" operator="containsText" text="E">
      <formula>NOT(ISERROR(SEARCH("E",AD9)))</formula>
    </cfRule>
    <cfRule type="containsText" dxfId="369" priority="15" operator="containsText" text="B">
      <formula>NOT(ISERROR(SEARCH("B",AD9)))</formula>
    </cfRule>
    <cfRule type="containsText" dxfId="368" priority="16" operator="containsText" text="A">
      <formula>NOT(ISERROR(SEARCH("A",AD9)))</formula>
    </cfRule>
  </conditionalFormatting>
  <conditionalFormatting sqref="F9:K9">
    <cfRule type="colorScale" priority="13">
      <colorScale>
        <cfvo type="min"/>
        <cfvo type="percentile" val="50"/>
        <cfvo type="max"/>
        <color rgb="FFF8696B"/>
        <color rgb="FFFFEB84"/>
        <color rgb="FF63BE7B"/>
      </colorScale>
    </cfRule>
  </conditionalFormatting>
  <conditionalFormatting sqref="AD10:AG11">
    <cfRule type="containsText" dxfId="367" priority="10" operator="containsText" text="E">
      <formula>NOT(ISERROR(SEARCH("E",AD10)))</formula>
    </cfRule>
    <cfRule type="containsText" dxfId="366" priority="11" operator="containsText" text="B">
      <formula>NOT(ISERROR(SEARCH("B",AD10)))</formula>
    </cfRule>
    <cfRule type="containsText" dxfId="365" priority="12" operator="containsText" text="A">
      <formula>NOT(ISERROR(SEARCH("A",AD10)))</formula>
    </cfRule>
  </conditionalFormatting>
  <conditionalFormatting sqref="F10:K11">
    <cfRule type="colorScale" priority="9">
      <colorScale>
        <cfvo type="min"/>
        <cfvo type="percentile" val="50"/>
        <cfvo type="max"/>
        <color rgb="FFF8696B"/>
        <color rgb="FFFFEB84"/>
        <color rgb="FF63BE7B"/>
      </colorScale>
    </cfRule>
  </conditionalFormatting>
  <conditionalFormatting sqref="AD12:AG12">
    <cfRule type="containsText" dxfId="364" priority="6" operator="containsText" text="E">
      <formula>NOT(ISERROR(SEARCH("E",AD12)))</formula>
    </cfRule>
    <cfRule type="containsText" dxfId="363" priority="7" operator="containsText" text="B">
      <formula>NOT(ISERROR(SEARCH("B",AD12)))</formula>
    </cfRule>
    <cfRule type="containsText" dxfId="362" priority="8" operator="containsText" text="A">
      <formula>NOT(ISERROR(SEARCH("A",AD12)))</formula>
    </cfRule>
  </conditionalFormatting>
  <conditionalFormatting sqref="F12:K12">
    <cfRule type="colorScale" priority="5">
      <colorScale>
        <cfvo type="min"/>
        <cfvo type="percentile" val="50"/>
        <cfvo type="max"/>
        <color rgb="FFF8696B"/>
        <color rgb="FFFFEB84"/>
        <color rgb="FF63BE7B"/>
      </colorScale>
    </cfRule>
  </conditionalFormatting>
  <conditionalFormatting sqref="AD13:AG13">
    <cfRule type="containsText" dxfId="27" priority="2" operator="containsText" text="E">
      <formula>NOT(ISERROR(SEARCH("E",AD13)))</formula>
    </cfRule>
    <cfRule type="containsText" dxfId="26" priority="3" operator="containsText" text="B">
      <formula>NOT(ISERROR(SEARCH("B",AD13)))</formula>
    </cfRule>
    <cfRule type="containsText" dxfId="25" priority="4" operator="containsText" text="A">
      <formula>NOT(ISERROR(SEARCH("A",AD13)))</formula>
    </cfRule>
  </conditionalFormatting>
  <conditionalFormatting sqref="F13:K1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3"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L12:N12 L13:N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9"/>
  <sheetViews>
    <sheetView zoomScaleNormal="100" workbookViewId="0">
      <pane xSplit="5" ySplit="1" topLeftCell="S2" activePane="bottomRight" state="frozen"/>
      <selection activeCell="E15" sqref="E15"/>
      <selection pane="topRight" activeCell="E15" sqref="E15"/>
      <selection pane="bottomLeft" activeCell="E15" sqref="E15"/>
      <selection pane="bottomRight" activeCell="AK12" sqref="AK1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SUM(F2:H2)</f>
        <v>34.700000000000003</v>
      </c>
      <c r="N2" s="22">
        <f>I2</f>
        <v>11.8</v>
      </c>
      <c r="O2" s="22">
        <f>SUM(J2:L2)</f>
        <v>35.400000000000006</v>
      </c>
      <c r="P2" s="23">
        <f>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SUM(F3:H3)</f>
        <v>34.4</v>
      </c>
      <c r="N3" s="22">
        <f>I3</f>
        <v>11.8</v>
      </c>
      <c r="O3" s="22">
        <f>SUM(J3:L3)</f>
        <v>34.9</v>
      </c>
      <c r="P3" s="23">
        <f>SUM(F3:J3)</f>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SUM(F4:H4)</f>
        <v>34.700000000000003</v>
      </c>
      <c r="N4" s="22">
        <f>I4</f>
        <v>11.7</v>
      </c>
      <c r="O4" s="22">
        <f>SUM(J4:L4)</f>
        <v>35.5</v>
      </c>
      <c r="P4" s="23">
        <f>SUM(F4:J4)</f>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SUM(F5:H5)</f>
        <v>34.4</v>
      </c>
      <c r="N5" s="22">
        <f>I5</f>
        <v>11.6</v>
      </c>
      <c r="O5" s="22">
        <f>SUM(J5:L5)</f>
        <v>34.700000000000003</v>
      </c>
      <c r="P5" s="23">
        <f>SUM(F5:J5)</f>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ref="M6:M7" si="0">SUM(F6:H6)</f>
        <v>34.299999999999997</v>
      </c>
      <c r="N6" s="22">
        <f t="shared" ref="N6:N7" si="1">I6</f>
        <v>11.6</v>
      </c>
      <c r="O6" s="22">
        <f t="shared" ref="O6:O7" si="2">SUM(J6:L6)</f>
        <v>36.700000000000003</v>
      </c>
      <c r="P6" s="23">
        <f t="shared" ref="P6:P7" si="3">SUM(F6:J6)</f>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row r="8" spans="1:37" s="5" customFormat="1">
      <c r="A8" s="19">
        <v>45220</v>
      </c>
      <c r="B8" s="18" t="s">
        <v>919</v>
      </c>
      <c r="C8" s="20" t="s">
        <v>182</v>
      </c>
      <c r="D8" s="21">
        <v>5.7025462962962958E-2</v>
      </c>
      <c r="E8" s="46" t="s">
        <v>1001</v>
      </c>
      <c r="F8" s="10">
        <v>12.3</v>
      </c>
      <c r="G8" s="10">
        <v>10.7</v>
      </c>
      <c r="H8" s="10">
        <v>12.1</v>
      </c>
      <c r="I8" s="10">
        <v>12.3</v>
      </c>
      <c r="J8" s="10">
        <v>12</v>
      </c>
      <c r="K8" s="10">
        <v>11.6</v>
      </c>
      <c r="L8" s="10">
        <v>11.7</v>
      </c>
      <c r="M8" s="22">
        <f t="shared" ref="M8:M9" si="4">SUM(F8:H8)</f>
        <v>35.1</v>
      </c>
      <c r="N8" s="22">
        <f t="shared" ref="N8:N9" si="5">I8</f>
        <v>12.3</v>
      </c>
      <c r="O8" s="22">
        <f t="shared" ref="O8:O9" si="6">SUM(J8:L8)</f>
        <v>35.299999999999997</v>
      </c>
      <c r="P8" s="23">
        <f t="shared" ref="P8:P9" si="7">SUM(F8:J8)</f>
        <v>59.400000000000006</v>
      </c>
      <c r="Q8" s="11" t="s">
        <v>196</v>
      </c>
      <c r="R8" s="11" t="s">
        <v>197</v>
      </c>
      <c r="S8" s="13" t="s">
        <v>360</v>
      </c>
      <c r="T8" s="13" t="s">
        <v>1002</v>
      </c>
      <c r="U8" s="13" t="s">
        <v>655</v>
      </c>
      <c r="V8" s="13" t="s">
        <v>136</v>
      </c>
      <c r="W8" s="12">
        <v>10</v>
      </c>
      <c r="X8" s="12">
        <v>8</v>
      </c>
      <c r="Y8" s="12">
        <v>9.4</v>
      </c>
      <c r="Z8" s="11" t="s">
        <v>159</v>
      </c>
      <c r="AA8" s="16">
        <v>0.4</v>
      </c>
      <c r="AB8" s="11" t="s">
        <v>267</v>
      </c>
      <c r="AC8" s="11">
        <v>0.9</v>
      </c>
      <c r="AD8" s="11">
        <v>-0.5</v>
      </c>
      <c r="AE8" s="11"/>
      <c r="AF8" s="11" t="s">
        <v>271</v>
      </c>
      <c r="AG8" s="11" t="s">
        <v>269</v>
      </c>
      <c r="AH8" s="11" t="s">
        <v>159</v>
      </c>
      <c r="AI8" s="8"/>
      <c r="AJ8" s="8" t="s">
        <v>1030</v>
      </c>
      <c r="AK8" s="27" t="s">
        <v>1031</v>
      </c>
    </row>
    <row r="9" spans="1:37" s="5" customFormat="1">
      <c r="A9" s="19">
        <v>45220</v>
      </c>
      <c r="B9" s="17" t="s">
        <v>921</v>
      </c>
      <c r="C9" s="20" t="s">
        <v>182</v>
      </c>
      <c r="D9" s="21">
        <v>5.6979166666666664E-2</v>
      </c>
      <c r="E9" s="20" t="s">
        <v>1006</v>
      </c>
      <c r="F9" s="10">
        <v>12.3</v>
      </c>
      <c r="G9" s="10">
        <v>10.9</v>
      </c>
      <c r="H9" s="10">
        <v>11.6</v>
      </c>
      <c r="I9" s="10">
        <v>11.7</v>
      </c>
      <c r="J9" s="10">
        <v>11.7</v>
      </c>
      <c r="K9" s="10">
        <v>11.8</v>
      </c>
      <c r="L9" s="10">
        <v>12.3</v>
      </c>
      <c r="M9" s="22">
        <f t="shared" si="4"/>
        <v>34.800000000000004</v>
      </c>
      <c r="N9" s="22">
        <f t="shared" si="5"/>
        <v>11.7</v>
      </c>
      <c r="O9" s="22">
        <f t="shared" si="6"/>
        <v>35.799999999999997</v>
      </c>
      <c r="P9" s="23">
        <f t="shared" si="7"/>
        <v>58.2</v>
      </c>
      <c r="Q9" s="11" t="s">
        <v>180</v>
      </c>
      <c r="R9" s="11" t="s">
        <v>187</v>
      </c>
      <c r="S9" s="13" t="s">
        <v>933</v>
      </c>
      <c r="T9" s="13" t="s">
        <v>262</v>
      </c>
      <c r="U9" s="13" t="s">
        <v>200</v>
      </c>
      <c r="V9" s="13" t="s">
        <v>136</v>
      </c>
      <c r="W9" s="12">
        <v>10</v>
      </c>
      <c r="X9" s="12">
        <v>8</v>
      </c>
      <c r="Y9" s="12">
        <v>9.4</v>
      </c>
      <c r="Z9" s="11" t="s">
        <v>159</v>
      </c>
      <c r="AA9" s="16">
        <v>-0.2</v>
      </c>
      <c r="AB9" s="11" t="s">
        <v>267</v>
      </c>
      <c r="AC9" s="11">
        <v>0.4</v>
      </c>
      <c r="AD9" s="11">
        <v>-0.6</v>
      </c>
      <c r="AE9" s="11"/>
      <c r="AF9" s="11" t="s">
        <v>269</v>
      </c>
      <c r="AG9" s="11" t="s">
        <v>270</v>
      </c>
      <c r="AH9" s="11" t="s">
        <v>159</v>
      </c>
      <c r="AI9" s="8"/>
      <c r="AJ9" s="8" t="s">
        <v>1036</v>
      </c>
      <c r="AK9" s="27" t="s">
        <v>1037</v>
      </c>
    </row>
  </sheetData>
  <autoFilter ref="A1:AJ1" xr:uid="{00000000-0009-0000-0000-000002000000}"/>
  <phoneticPr fontId="12"/>
  <conditionalFormatting sqref="F2:L2">
    <cfRule type="colorScale" priority="21">
      <colorScale>
        <cfvo type="min"/>
        <cfvo type="percentile" val="50"/>
        <cfvo type="max"/>
        <color rgb="FFF8696B"/>
        <color rgb="FFFFEB84"/>
        <color rgb="FF63BE7B"/>
      </colorScale>
    </cfRule>
  </conditionalFormatting>
  <conditionalFormatting sqref="F3:L3">
    <cfRule type="colorScale" priority="17">
      <colorScale>
        <cfvo type="min"/>
        <cfvo type="percentile" val="50"/>
        <cfvo type="max"/>
        <color rgb="FFF8696B"/>
        <color rgb="FFFFEB84"/>
        <color rgb="FF63BE7B"/>
      </colorScale>
    </cfRule>
  </conditionalFormatting>
  <conditionalFormatting sqref="Z2:Z9">
    <cfRule type="containsText" dxfId="361" priority="36" operator="containsText" text="D">
      <formula>NOT(ISERROR(SEARCH("D",Z2)))</formula>
    </cfRule>
    <cfRule type="containsText" dxfId="360" priority="37" operator="containsText" text="S">
      <formula>NOT(ISERROR(SEARCH("S",Z2)))</formula>
    </cfRule>
    <cfRule type="containsText" dxfId="359" priority="38" operator="containsText" text="F">
      <formula>NOT(ISERROR(SEARCH("F",Z2)))</formula>
    </cfRule>
    <cfRule type="containsText" dxfId="358" priority="39" operator="containsText" text="E">
      <formula>NOT(ISERROR(SEARCH("E",Z2)))</formula>
    </cfRule>
    <cfRule type="containsText" dxfId="357" priority="40" operator="containsText" text="B">
      <formula>NOT(ISERROR(SEARCH("B",Z2)))</formula>
    </cfRule>
    <cfRule type="containsText" dxfId="356" priority="41" operator="containsText" text="A">
      <formula>NOT(ISERROR(SEARCH("A",Z2)))</formula>
    </cfRule>
  </conditionalFormatting>
  <conditionalFormatting sqref="AF2:AI3">
    <cfRule type="containsText" dxfId="355" priority="18" operator="containsText" text="E">
      <formula>NOT(ISERROR(SEARCH("E",AF2)))</formula>
    </cfRule>
    <cfRule type="containsText" dxfId="354" priority="19" operator="containsText" text="B">
      <formula>NOT(ISERROR(SEARCH("B",AF2)))</formula>
    </cfRule>
    <cfRule type="containsText" dxfId="353" priority="20" operator="containsText" text="A">
      <formula>NOT(ISERROR(SEARCH("A",AF2)))</formula>
    </cfRule>
  </conditionalFormatting>
  <conditionalFormatting sqref="F4:L4">
    <cfRule type="colorScale" priority="13">
      <colorScale>
        <cfvo type="min"/>
        <cfvo type="percentile" val="50"/>
        <cfvo type="max"/>
        <color rgb="FFF8696B"/>
        <color rgb="FFFFEB84"/>
        <color rgb="FF63BE7B"/>
      </colorScale>
    </cfRule>
  </conditionalFormatting>
  <conditionalFormatting sqref="AF4:AI4">
    <cfRule type="containsText" dxfId="352" priority="14" operator="containsText" text="E">
      <formula>NOT(ISERROR(SEARCH("E",AF4)))</formula>
    </cfRule>
    <cfRule type="containsText" dxfId="351" priority="15" operator="containsText" text="B">
      <formula>NOT(ISERROR(SEARCH("B",AF4)))</formula>
    </cfRule>
    <cfRule type="containsText" dxfId="350" priority="16" operator="containsText" text="A">
      <formula>NOT(ISERROR(SEARCH("A",AF4)))</formula>
    </cfRule>
  </conditionalFormatting>
  <conditionalFormatting sqref="F5:L5">
    <cfRule type="colorScale" priority="9">
      <colorScale>
        <cfvo type="min"/>
        <cfvo type="percentile" val="50"/>
        <cfvo type="max"/>
        <color rgb="FFF8696B"/>
        <color rgb="FFFFEB84"/>
        <color rgb="FF63BE7B"/>
      </colorScale>
    </cfRule>
  </conditionalFormatting>
  <conditionalFormatting sqref="AF5:AI5">
    <cfRule type="containsText" dxfId="349" priority="10" operator="containsText" text="E">
      <formula>NOT(ISERROR(SEARCH("E",AF5)))</formula>
    </cfRule>
    <cfRule type="containsText" dxfId="348" priority="11" operator="containsText" text="B">
      <formula>NOT(ISERROR(SEARCH("B",AF5)))</formula>
    </cfRule>
    <cfRule type="containsText" dxfId="347" priority="12" operator="containsText" text="A">
      <formula>NOT(ISERROR(SEARCH("A",AF5)))</formula>
    </cfRule>
  </conditionalFormatting>
  <conditionalFormatting sqref="F6:L7">
    <cfRule type="colorScale" priority="5">
      <colorScale>
        <cfvo type="min"/>
        <cfvo type="percentile" val="50"/>
        <cfvo type="max"/>
        <color rgb="FFF8696B"/>
        <color rgb="FFFFEB84"/>
        <color rgb="FF63BE7B"/>
      </colorScale>
    </cfRule>
  </conditionalFormatting>
  <conditionalFormatting sqref="AF6:AI7">
    <cfRule type="containsText" dxfId="346" priority="6" operator="containsText" text="E">
      <formula>NOT(ISERROR(SEARCH("E",AF6)))</formula>
    </cfRule>
    <cfRule type="containsText" dxfId="345" priority="7" operator="containsText" text="B">
      <formula>NOT(ISERROR(SEARCH("B",AF6)))</formula>
    </cfRule>
    <cfRule type="containsText" dxfId="344" priority="8" operator="containsText" text="A">
      <formula>NOT(ISERROR(SEARCH("A",AF6)))</formula>
    </cfRule>
  </conditionalFormatting>
  <conditionalFormatting sqref="F8:L9">
    <cfRule type="colorScale" priority="1">
      <colorScale>
        <cfvo type="min"/>
        <cfvo type="percentile" val="50"/>
        <cfvo type="max"/>
        <color rgb="FFF8696B"/>
        <color rgb="FFFFEB84"/>
        <color rgb="FF63BE7B"/>
      </colorScale>
    </cfRule>
  </conditionalFormatting>
  <conditionalFormatting sqref="AF8:AI9">
    <cfRule type="containsText" dxfId="24" priority="2" operator="containsText" text="E">
      <formula>NOT(ISERROR(SEARCH("E",AF8)))</formula>
    </cfRule>
    <cfRule type="containsText" dxfId="23" priority="3" operator="containsText" text="B">
      <formula>NOT(ISERROR(SEARCH("B",AF8)))</formula>
    </cfRule>
    <cfRule type="containsText" dxfId="22" priority="4" operator="containsText" text="A">
      <formula>NOT(ISERROR(SEARCH("A",AF8)))</formula>
    </cfRule>
  </conditionalFormatting>
  <dataValidations count="1">
    <dataValidation type="list" allowBlank="1" showInputMessage="1" showErrorMessage="1" sqref="AI2:AI9"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4"/>
  <sheetViews>
    <sheetView zoomScaleNormal="100" workbookViewId="0">
      <pane xSplit="5" ySplit="1" topLeftCell="AG2" activePane="bottomRight" state="frozen"/>
      <selection activeCell="E15" sqref="E15"/>
      <selection pane="topRight" activeCell="E15" sqref="E15"/>
      <selection pane="bottomLeft" activeCell="E15" sqref="E15"/>
      <selection pane="bottomRight" activeCell="AK13" sqref="AK1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SUM(F2:H2)</f>
        <v>34.099999999999994</v>
      </c>
      <c r="N2" s="22">
        <f>I2</f>
        <v>11.5</v>
      </c>
      <c r="O2" s="22">
        <f>SUM(J2:L2)</f>
        <v>34.6</v>
      </c>
      <c r="P2" s="23">
        <f>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ref="M3:M4" si="0">SUM(F3:H3)</f>
        <v>34.900000000000006</v>
      </c>
      <c r="N3" s="22">
        <f t="shared" ref="N3:N4" si="1">I3</f>
        <v>11.8</v>
      </c>
      <c r="O3" s="22">
        <f t="shared" ref="O3:O4" si="2">SUM(J3:L3)</f>
        <v>34.1</v>
      </c>
      <c r="P3" s="23">
        <f t="shared" ref="P3:P4" si="3">SUM(F3:J3)</f>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ref="M5" si="4">SUM(F5:H5)</f>
        <v>35.1</v>
      </c>
      <c r="N5" s="22">
        <f t="shared" ref="N5" si="5">I5</f>
        <v>12</v>
      </c>
      <c r="O5" s="22">
        <f t="shared" ref="O5" si="6">SUM(J5:L5)</f>
        <v>36</v>
      </c>
      <c r="P5" s="23">
        <f t="shared" ref="P5" si="7">SUM(F5:J5)</f>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ref="M6" si="8">SUM(F6:H6)</f>
        <v>34.700000000000003</v>
      </c>
      <c r="N6" s="22">
        <f t="shared" ref="N6" si="9">I6</f>
        <v>11.4</v>
      </c>
      <c r="O6" s="22">
        <f t="shared" ref="O6" si="10">SUM(J6:L6)</f>
        <v>34.700000000000003</v>
      </c>
      <c r="P6" s="23">
        <f t="shared" ref="P6" si="11">SUM(F6:J6)</f>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ref="M7:M8" si="12">SUM(F7:H7)</f>
        <v>34.6</v>
      </c>
      <c r="N7" s="22">
        <f t="shared" ref="N7:N8" si="13">I7</f>
        <v>11.1</v>
      </c>
      <c r="O7" s="22">
        <f t="shared" ref="O7:O8" si="14">SUM(J7:L7)</f>
        <v>34.5</v>
      </c>
      <c r="P7" s="23">
        <f t="shared" ref="P7:P8" si="15">SUM(F7:J7)</f>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12"/>
        <v>34.4</v>
      </c>
      <c r="N8" s="22">
        <f t="shared" si="13"/>
        <v>11.3</v>
      </c>
      <c r="O8" s="22">
        <f t="shared" si="14"/>
        <v>33.299999999999997</v>
      </c>
      <c r="P8" s="23">
        <f t="shared" si="15"/>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ref="M9" si="16">SUM(F9:H9)</f>
        <v>34.799999999999997</v>
      </c>
      <c r="N9" s="22">
        <f t="shared" ref="N9" si="17">I9</f>
        <v>11.8</v>
      </c>
      <c r="O9" s="22">
        <f t="shared" ref="O9" si="18">SUM(J9:L9)</f>
        <v>34.200000000000003</v>
      </c>
      <c r="P9" s="23">
        <f t="shared" ref="P9" si="19">SUM(F9:J9)</f>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ref="M10:M12" si="20">SUM(F10:H10)</f>
        <v>33.800000000000004</v>
      </c>
      <c r="N10" s="22">
        <f t="shared" ref="N10:N12" si="21">I10</f>
        <v>11.5</v>
      </c>
      <c r="O10" s="22">
        <f t="shared" ref="O10:O12" si="22">SUM(J10:L10)</f>
        <v>34.9</v>
      </c>
      <c r="P10" s="23">
        <f t="shared" ref="P10:P12" si="23">SUM(F10:J10)</f>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20"/>
        <v>35.700000000000003</v>
      </c>
      <c r="N11" s="22">
        <f t="shared" si="21"/>
        <v>11.9</v>
      </c>
      <c r="O11" s="22">
        <f t="shared" si="22"/>
        <v>34</v>
      </c>
      <c r="P11" s="23">
        <f t="shared" si="2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20"/>
        <v>35.299999999999997</v>
      </c>
      <c r="N12" s="22">
        <f t="shared" si="21"/>
        <v>12</v>
      </c>
      <c r="O12" s="22">
        <f t="shared" si="22"/>
        <v>35.599999999999994</v>
      </c>
      <c r="P12" s="23">
        <f t="shared" si="2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row r="13" spans="1:37" s="5" customFormat="1">
      <c r="A13" s="19">
        <v>45213</v>
      </c>
      <c r="B13" s="18" t="s">
        <v>140</v>
      </c>
      <c r="C13" s="20" t="s">
        <v>182</v>
      </c>
      <c r="D13" s="21">
        <v>5.5625000000000001E-2</v>
      </c>
      <c r="E13" s="20" t="s">
        <v>936</v>
      </c>
      <c r="F13" s="10">
        <v>12.3</v>
      </c>
      <c r="G13" s="10">
        <v>10.5</v>
      </c>
      <c r="H13" s="10">
        <v>11.4</v>
      </c>
      <c r="I13" s="10">
        <v>11.4</v>
      </c>
      <c r="J13" s="10">
        <v>11.7</v>
      </c>
      <c r="K13" s="10">
        <v>11.5</v>
      </c>
      <c r="L13" s="10">
        <v>11.8</v>
      </c>
      <c r="M13" s="22">
        <f t="shared" ref="M13:M14" si="24">SUM(F13:H13)</f>
        <v>34.200000000000003</v>
      </c>
      <c r="N13" s="22">
        <f t="shared" ref="N13:N14" si="25">I13</f>
        <v>11.4</v>
      </c>
      <c r="O13" s="22">
        <f t="shared" ref="O13:O14" si="26">SUM(J13:L13)</f>
        <v>35</v>
      </c>
      <c r="P13" s="23">
        <f t="shared" ref="P13:P14" si="27">SUM(F13:J13)</f>
        <v>57.3</v>
      </c>
      <c r="Q13" s="11" t="s">
        <v>192</v>
      </c>
      <c r="R13" s="11" t="s">
        <v>181</v>
      </c>
      <c r="S13" s="13" t="s">
        <v>727</v>
      </c>
      <c r="T13" s="13" t="s">
        <v>201</v>
      </c>
      <c r="U13" s="13" t="s">
        <v>200</v>
      </c>
      <c r="V13" s="13" t="s">
        <v>136</v>
      </c>
      <c r="W13" s="12">
        <v>9.1999999999999993</v>
      </c>
      <c r="X13" s="12">
        <v>8</v>
      </c>
      <c r="Y13" s="12">
        <v>10.199999999999999</v>
      </c>
      <c r="Z13" s="11" t="s">
        <v>136</v>
      </c>
      <c r="AA13" s="16">
        <v>-0.7</v>
      </c>
      <c r="AB13" s="11" t="s">
        <v>267</v>
      </c>
      <c r="AC13" s="11">
        <v>0.4</v>
      </c>
      <c r="AD13" s="11">
        <v>-1.1000000000000001</v>
      </c>
      <c r="AE13" s="11"/>
      <c r="AF13" s="11" t="s">
        <v>269</v>
      </c>
      <c r="AG13" s="11" t="s">
        <v>270</v>
      </c>
      <c r="AH13" s="11" t="s">
        <v>160</v>
      </c>
      <c r="AI13" s="8"/>
      <c r="AJ13" s="8" t="s">
        <v>967</v>
      </c>
      <c r="AK13" s="27" t="s">
        <v>968</v>
      </c>
    </row>
    <row r="14" spans="1:37" s="5" customFormat="1">
      <c r="A14" s="19">
        <v>45214</v>
      </c>
      <c r="B14" s="18" t="s">
        <v>922</v>
      </c>
      <c r="C14" s="20" t="s">
        <v>374</v>
      </c>
      <c r="D14" s="21">
        <v>5.7662037037037039E-2</v>
      </c>
      <c r="E14" s="20" t="s">
        <v>950</v>
      </c>
      <c r="F14" s="10">
        <v>12.8</v>
      </c>
      <c r="G14" s="10">
        <v>11.9</v>
      </c>
      <c r="H14" s="10">
        <v>12.9</v>
      </c>
      <c r="I14" s="10">
        <v>11.8</v>
      </c>
      <c r="J14" s="10">
        <v>11.7</v>
      </c>
      <c r="K14" s="10">
        <v>10.6</v>
      </c>
      <c r="L14" s="10">
        <v>11.5</v>
      </c>
      <c r="M14" s="22">
        <f t="shared" si="24"/>
        <v>37.6</v>
      </c>
      <c r="N14" s="22">
        <f t="shared" si="25"/>
        <v>11.8</v>
      </c>
      <c r="O14" s="22">
        <f t="shared" si="26"/>
        <v>33.799999999999997</v>
      </c>
      <c r="P14" s="23">
        <f t="shared" si="27"/>
        <v>61.100000000000009</v>
      </c>
      <c r="Q14" s="11" t="s">
        <v>458</v>
      </c>
      <c r="R14" s="11" t="s">
        <v>197</v>
      </c>
      <c r="S14" s="13" t="s">
        <v>200</v>
      </c>
      <c r="T14" s="13" t="s">
        <v>194</v>
      </c>
      <c r="U14" s="13" t="s">
        <v>262</v>
      </c>
      <c r="V14" s="13" t="s">
        <v>136</v>
      </c>
      <c r="W14" s="12">
        <v>13.2</v>
      </c>
      <c r="X14" s="12">
        <v>11.7</v>
      </c>
      <c r="Y14" s="12">
        <v>8.6</v>
      </c>
      <c r="Z14" s="11" t="s">
        <v>159</v>
      </c>
      <c r="AA14" s="16">
        <v>1.8</v>
      </c>
      <c r="AB14" s="11">
        <v>-1</v>
      </c>
      <c r="AC14" s="11">
        <v>0.9</v>
      </c>
      <c r="AD14" s="11">
        <v>-0.1</v>
      </c>
      <c r="AE14" s="11"/>
      <c r="AF14" s="11" t="s">
        <v>274</v>
      </c>
      <c r="AG14" s="11" t="s">
        <v>270</v>
      </c>
      <c r="AH14" s="11" t="s">
        <v>160</v>
      </c>
      <c r="AI14" s="8"/>
      <c r="AJ14" s="8" t="s">
        <v>990</v>
      </c>
      <c r="AK14" s="27" t="s">
        <v>991</v>
      </c>
    </row>
  </sheetData>
  <autoFilter ref="A1:AJ1" xr:uid="{00000000-0009-0000-0000-000002000000}"/>
  <phoneticPr fontId="12"/>
  <conditionalFormatting sqref="F2:L2">
    <cfRule type="colorScale" priority="82">
      <colorScale>
        <cfvo type="min"/>
        <cfvo type="percentile" val="50"/>
        <cfvo type="max"/>
        <color rgb="FFF8696B"/>
        <color rgb="FFFFEB84"/>
        <color rgb="FF63BE7B"/>
      </colorScale>
    </cfRule>
  </conditionalFormatting>
  <conditionalFormatting sqref="F3:L4">
    <cfRule type="colorScale" priority="28">
      <colorScale>
        <cfvo type="min"/>
        <cfvo type="percentile" val="50"/>
        <cfvo type="max"/>
        <color rgb="FFF8696B"/>
        <color rgb="FFFFEB84"/>
        <color rgb="FF63BE7B"/>
      </colorScale>
    </cfRule>
  </conditionalFormatting>
  <conditionalFormatting sqref="F5:L5">
    <cfRule type="colorScale" priority="24">
      <colorScale>
        <cfvo type="min"/>
        <cfvo type="percentile" val="50"/>
        <cfvo type="max"/>
        <color rgb="FFF8696B"/>
        <color rgb="FFFFEB84"/>
        <color rgb="FF63BE7B"/>
      </colorScale>
    </cfRule>
  </conditionalFormatting>
  <conditionalFormatting sqref="Z2:Z14">
    <cfRule type="containsText" dxfId="343" priority="352" operator="containsText" text="D">
      <formula>NOT(ISERROR(SEARCH("D",Z2)))</formula>
    </cfRule>
    <cfRule type="containsText" dxfId="342" priority="353" operator="containsText" text="S">
      <formula>NOT(ISERROR(SEARCH("S",Z2)))</formula>
    </cfRule>
    <cfRule type="containsText" dxfId="341" priority="354" operator="containsText" text="F">
      <formula>NOT(ISERROR(SEARCH("F",Z2)))</formula>
    </cfRule>
    <cfRule type="containsText" dxfId="340" priority="355" operator="containsText" text="E">
      <formula>NOT(ISERROR(SEARCH("E",Z2)))</formula>
    </cfRule>
    <cfRule type="containsText" dxfId="339" priority="356" operator="containsText" text="B">
      <formula>NOT(ISERROR(SEARCH("B",Z2)))</formula>
    </cfRule>
    <cfRule type="containsText" dxfId="338" priority="357" operator="containsText" text="A">
      <formula>NOT(ISERROR(SEARCH("A",Z2)))</formula>
    </cfRule>
  </conditionalFormatting>
  <conditionalFormatting sqref="AF2:AI5">
    <cfRule type="containsText" dxfId="337" priority="21" operator="containsText" text="E">
      <formula>NOT(ISERROR(SEARCH("E",AF2)))</formula>
    </cfRule>
    <cfRule type="containsText" dxfId="336" priority="22" operator="containsText" text="B">
      <formula>NOT(ISERROR(SEARCH("B",AF2)))</formula>
    </cfRule>
    <cfRule type="containsText" dxfId="335" priority="23" operator="containsText" text="A">
      <formula>NOT(ISERROR(SEARCH("A",AF2)))</formula>
    </cfRule>
  </conditionalFormatting>
  <conditionalFormatting sqref="F6:L6">
    <cfRule type="colorScale" priority="20">
      <colorScale>
        <cfvo type="min"/>
        <cfvo type="percentile" val="50"/>
        <cfvo type="max"/>
        <color rgb="FFF8696B"/>
        <color rgb="FFFFEB84"/>
        <color rgb="FF63BE7B"/>
      </colorScale>
    </cfRule>
  </conditionalFormatting>
  <conditionalFormatting sqref="AF6:AI6">
    <cfRule type="containsText" dxfId="334" priority="17" operator="containsText" text="E">
      <formula>NOT(ISERROR(SEARCH("E",AF6)))</formula>
    </cfRule>
    <cfRule type="containsText" dxfId="333" priority="18" operator="containsText" text="B">
      <formula>NOT(ISERROR(SEARCH("B",AF6)))</formula>
    </cfRule>
    <cfRule type="containsText" dxfId="332" priority="19" operator="containsText" text="A">
      <formula>NOT(ISERROR(SEARCH("A",AF6)))</formula>
    </cfRule>
  </conditionalFormatting>
  <conditionalFormatting sqref="F7:L8">
    <cfRule type="colorScale" priority="16">
      <colorScale>
        <cfvo type="min"/>
        <cfvo type="percentile" val="50"/>
        <cfvo type="max"/>
        <color rgb="FFF8696B"/>
        <color rgb="FFFFEB84"/>
        <color rgb="FF63BE7B"/>
      </colorScale>
    </cfRule>
  </conditionalFormatting>
  <conditionalFormatting sqref="AF7:AI8">
    <cfRule type="containsText" dxfId="331" priority="13" operator="containsText" text="E">
      <formula>NOT(ISERROR(SEARCH("E",AF7)))</formula>
    </cfRule>
    <cfRule type="containsText" dxfId="330" priority="14" operator="containsText" text="B">
      <formula>NOT(ISERROR(SEARCH("B",AF7)))</formula>
    </cfRule>
    <cfRule type="containsText" dxfId="329" priority="15" operator="containsText" text="A">
      <formula>NOT(ISERROR(SEARCH("A",AF7)))</formula>
    </cfRule>
  </conditionalFormatting>
  <conditionalFormatting sqref="F9:L9">
    <cfRule type="colorScale" priority="12">
      <colorScale>
        <cfvo type="min"/>
        <cfvo type="percentile" val="50"/>
        <cfvo type="max"/>
        <color rgb="FFF8696B"/>
        <color rgb="FFFFEB84"/>
        <color rgb="FF63BE7B"/>
      </colorScale>
    </cfRule>
  </conditionalFormatting>
  <conditionalFormatting sqref="AF9:AI9">
    <cfRule type="containsText" dxfId="328" priority="9" operator="containsText" text="E">
      <formula>NOT(ISERROR(SEARCH("E",AF9)))</formula>
    </cfRule>
    <cfRule type="containsText" dxfId="327" priority="10" operator="containsText" text="B">
      <formula>NOT(ISERROR(SEARCH("B",AF9)))</formula>
    </cfRule>
    <cfRule type="containsText" dxfId="326" priority="11" operator="containsText" text="A">
      <formula>NOT(ISERROR(SEARCH("A",AF9)))</formula>
    </cfRule>
  </conditionalFormatting>
  <conditionalFormatting sqref="F10:L12">
    <cfRule type="colorScale" priority="8">
      <colorScale>
        <cfvo type="min"/>
        <cfvo type="percentile" val="50"/>
        <cfvo type="max"/>
        <color rgb="FFF8696B"/>
        <color rgb="FFFFEB84"/>
        <color rgb="FF63BE7B"/>
      </colorScale>
    </cfRule>
  </conditionalFormatting>
  <conditionalFormatting sqref="AF10:AI12">
    <cfRule type="containsText" dxfId="325" priority="5" operator="containsText" text="E">
      <formula>NOT(ISERROR(SEARCH("E",AF10)))</formula>
    </cfRule>
    <cfRule type="containsText" dxfId="324" priority="6" operator="containsText" text="B">
      <formula>NOT(ISERROR(SEARCH("B",AF10)))</formula>
    </cfRule>
    <cfRule type="containsText" dxfId="323" priority="7" operator="containsText" text="A">
      <formula>NOT(ISERROR(SEARCH("A",AF10)))</formula>
    </cfRule>
  </conditionalFormatting>
  <conditionalFormatting sqref="F13:L14">
    <cfRule type="colorScale" priority="4">
      <colorScale>
        <cfvo type="min"/>
        <cfvo type="percentile" val="50"/>
        <cfvo type="max"/>
        <color rgb="FFF8696B"/>
        <color rgb="FFFFEB84"/>
        <color rgb="FF63BE7B"/>
      </colorScale>
    </cfRule>
  </conditionalFormatting>
  <conditionalFormatting sqref="AF13:AI14">
    <cfRule type="containsText" dxfId="322" priority="1" operator="containsText" text="E">
      <formula>NOT(ISERROR(SEARCH("E",AF13)))</formula>
    </cfRule>
    <cfRule type="containsText" dxfId="321" priority="2" operator="containsText" text="B">
      <formula>NOT(ISERROR(SEARCH("B",AF13)))</formula>
    </cfRule>
    <cfRule type="containsText" dxfId="320" priority="3" operator="containsText" text="A">
      <formula>NOT(ISERROR(SEARCH("A",AF13)))</formula>
    </cfRule>
  </conditionalFormatting>
  <dataValidations count="1">
    <dataValidation type="list" allowBlank="1" showInputMessage="1" showErrorMessage="1" sqref="AI2:AI14"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M13:P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14"/>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M27" sqref="AM2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 si="0">SUM(F2:H2)</f>
        <v>34.099999999999994</v>
      </c>
      <c r="O2" s="22">
        <f t="shared" ref="O2" si="1">SUM(I2:J2)</f>
        <v>23.700000000000003</v>
      </c>
      <c r="P2" s="22">
        <f t="shared" ref="P2" si="2">SUM(K2:M2)</f>
        <v>34.900000000000006</v>
      </c>
      <c r="Q2" s="23">
        <f t="shared" ref="Q2" si="3">SUM(F2:J2)</f>
        <v>57.8</v>
      </c>
      <c r="R2" s="23">
        <f t="shared" ref="R2"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ref="N3" si="5">SUM(F3:H3)</f>
        <v>34.1</v>
      </c>
      <c r="O3" s="22">
        <f t="shared" ref="O3:O4" si="6">SUM(I3:J3)</f>
        <v>24.1</v>
      </c>
      <c r="P3" s="22">
        <f t="shared" ref="P3:P4" si="7">SUM(K3:M3)</f>
        <v>35.6</v>
      </c>
      <c r="Q3" s="23">
        <f t="shared" ref="Q3:Q4" si="8">SUM(F3:J3)</f>
        <v>58.2</v>
      </c>
      <c r="R3" s="23">
        <f t="shared" ref="R3:R4" si="9">SUM(I3:M3)</f>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ref="N4" si="10">SUM(F4:H4)</f>
        <v>35.6</v>
      </c>
      <c r="O4" s="22">
        <f t="shared" si="6"/>
        <v>24.2</v>
      </c>
      <c r="P4" s="22">
        <f t="shared" si="7"/>
        <v>33.799999999999997</v>
      </c>
      <c r="Q4" s="23">
        <f t="shared" si="8"/>
        <v>59.8</v>
      </c>
      <c r="R4" s="23">
        <f t="shared" si="9"/>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ref="N5" si="11">SUM(F5:H5)</f>
        <v>35.1</v>
      </c>
      <c r="O5" s="22">
        <f t="shared" ref="O5" si="12">SUM(I5:J5)</f>
        <v>24.2</v>
      </c>
      <c r="P5" s="22">
        <f t="shared" ref="P5" si="13">SUM(K5:M5)</f>
        <v>37.4</v>
      </c>
      <c r="Q5" s="23">
        <f t="shared" ref="Q5" si="14">SUM(F5:J5)</f>
        <v>59.3</v>
      </c>
      <c r="R5" s="23">
        <f t="shared" ref="R5" si="15">SUM(I5:M5)</f>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ref="N6" si="16">SUM(F6:H6)</f>
        <v>35.1</v>
      </c>
      <c r="O6" s="22">
        <f t="shared" ref="O6" si="17">SUM(I6:J6)</f>
        <v>23.6</v>
      </c>
      <c r="P6" s="22">
        <f t="shared" ref="P6" si="18">SUM(K6:M6)</f>
        <v>34.299999999999997</v>
      </c>
      <c r="Q6" s="23">
        <f t="shared" ref="Q6" si="19">SUM(F6:J6)</f>
        <v>58.7</v>
      </c>
      <c r="R6" s="23">
        <f t="shared" ref="R6" si="20">SUM(I6:M6)</f>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ref="N7:N8" si="21">SUM(F7:H7)</f>
        <v>34.799999999999997</v>
      </c>
      <c r="O7" s="22">
        <f t="shared" ref="O7:O8" si="22">SUM(I7:J7)</f>
        <v>23.7</v>
      </c>
      <c r="P7" s="22">
        <f t="shared" ref="P7:P8" si="23">SUM(K7:M7)</f>
        <v>35.4</v>
      </c>
      <c r="Q7" s="23">
        <f t="shared" ref="Q7:Q8" si="24">SUM(F7:J7)</f>
        <v>58.5</v>
      </c>
      <c r="R7" s="23">
        <f t="shared" ref="R7:R8" si="25">SUM(I7:M7)</f>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21"/>
        <v>34.799999999999997</v>
      </c>
      <c r="O8" s="22">
        <f t="shared" si="22"/>
        <v>24</v>
      </c>
      <c r="P8" s="22">
        <f t="shared" si="23"/>
        <v>35.1</v>
      </c>
      <c r="Q8" s="23">
        <f t="shared" si="24"/>
        <v>58.8</v>
      </c>
      <c r="R8" s="23">
        <f t="shared" si="25"/>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ref="N9" si="26">SUM(F9:H9)</f>
        <v>34.6</v>
      </c>
      <c r="O9" s="22">
        <f t="shared" ref="O9" si="27">SUM(I9:J9)</f>
        <v>23.799999999999997</v>
      </c>
      <c r="P9" s="22">
        <f t="shared" ref="P9" si="28">SUM(K9:M9)</f>
        <v>35.199999999999996</v>
      </c>
      <c r="Q9" s="23">
        <f t="shared" ref="Q9" si="29">SUM(F9:J9)</f>
        <v>58.400000000000006</v>
      </c>
      <c r="R9" s="23">
        <f t="shared" ref="R9" si="30">SUM(I9:M9)</f>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ref="N10:N13" si="31">SUM(F10:H10)</f>
        <v>35.299999999999997</v>
      </c>
      <c r="O10" s="22">
        <f t="shared" ref="O10:O13" si="32">SUM(I10:J10)</f>
        <v>25</v>
      </c>
      <c r="P10" s="22">
        <f t="shared" ref="P10:P13" si="33">SUM(K10:M10)</f>
        <v>34.700000000000003</v>
      </c>
      <c r="Q10" s="23">
        <f t="shared" ref="Q10:Q13" si="34">SUM(F10:J10)</f>
        <v>60.3</v>
      </c>
      <c r="R10" s="23">
        <f t="shared" ref="R10:R13" si="35">SUM(I10:M10)</f>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31"/>
        <v>34.1</v>
      </c>
      <c r="O11" s="22">
        <f t="shared" si="32"/>
        <v>24.6</v>
      </c>
      <c r="P11" s="22">
        <f t="shared" si="33"/>
        <v>36.1</v>
      </c>
      <c r="Q11" s="23">
        <f t="shared" si="34"/>
        <v>58.7</v>
      </c>
      <c r="R11" s="23">
        <f t="shared" si="35"/>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row r="12" spans="1:39" s="5" customFormat="1">
      <c r="A12" s="6">
        <v>45213</v>
      </c>
      <c r="B12" s="18" t="s">
        <v>919</v>
      </c>
      <c r="C12" s="8" t="s">
        <v>182</v>
      </c>
      <c r="D12" s="9">
        <v>6.5335648148148143E-2</v>
      </c>
      <c r="E12" s="8" t="s">
        <v>930</v>
      </c>
      <c r="F12" s="10">
        <v>12.7</v>
      </c>
      <c r="G12" s="10">
        <v>10.9</v>
      </c>
      <c r="H12" s="10">
        <v>11.5</v>
      </c>
      <c r="I12" s="10">
        <v>12.3</v>
      </c>
      <c r="J12" s="10">
        <v>12</v>
      </c>
      <c r="K12" s="10">
        <v>12.2</v>
      </c>
      <c r="L12" s="10">
        <v>11.4</v>
      </c>
      <c r="M12" s="10">
        <v>11.5</v>
      </c>
      <c r="N12" s="22">
        <f t="shared" si="31"/>
        <v>35.1</v>
      </c>
      <c r="O12" s="22">
        <f t="shared" si="32"/>
        <v>24.3</v>
      </c>
      <c r="P12" s="22">
        <f t="shared" si="33"/>
        <v>35.1</v>
      </c>
      <c r="Q12" s="23">
        <f t="shared" si="34"/>
        <v>59.400000000000006</v>
      </c>
      <c r="R12" s="23">
        <f t="shared" si="35"/>
        <v>59.4</v>
      </c>
      <c r="S12" s="11" t="s">
        <v>180</v>
      </c>
      <c r="T12" s="11" t="s">
        <v>197</v>
      </c>
      <c r="U12" s="13" t="s">
        <v>214</v>
      </c>
      <c r="V12" s="13" t="s">
        <v>211</v>
      </c>
      <c r="W12" s="13" t="s">
        <v>829</v>
      </c>
      <c r="X12" s="13" t="s">
        <v>136</v>
      </c>
      <c r="Y12" s="12">
        <v>9.1999999999999993</v>
      </c>
      <c r="Z12" s="12">
        <v>8</v>
      </c>
      <c r="AA12" s="12">
        <v>10.199999999999999</v>
      </c>
      <c r="AB12" s="11" t="s">
        <v>136</v>
      </c>
      <c r="AC12" s="12">
        <v>-0.6</v>
      </c>
      <c r="AD12" s="12" t="s">
        <v>267</v>
      </c>
      <c r="AE12" s="12">
        <v>0.8</v>
      </c>
      <c r="AF12" s="12">
        <v>-1.4</v>
      </c>
      <c r="AG12" s="12"/>
      <c r="AH12" s="11" t="s">
        <v>269</v>
      </c>
      <c r="AI12" s="11" t="s">
        <v>270</v>
      </c>
      <c r="AJ12" s="11" t="s">
        <v>160</v>
      </c>
      <c r="AK12" s="8"/>
      <c r="AL12" s="8" t="s">
        <v>957</v>
      </c>
      <c r="AM12" s="27" t="s">
        <v>958</v>
      </c>
    </row>
    <row r="13" spans="1:39" s="5" customFormat="1">
      <c r="A13" s="6">
        <v>45213</v>
      </c>
      <c r="B13" s="18" t="s">
        <v>921</v>
      </c>
      <c r="C13" s="8" t="s">
        <v>182</v>
      </c>
      <c r="D13" s="9">
        <v>6.5312499999999996E-2</v>
      </c>
      <c r="E13" s="8" t="s">
        <v>932</v>
      </c>
      <c r="F13" s="10">
        <v>12.8</v>
      </c>
      <c r="G13" s="10">
        <v>11.6</v>
      </c>
      <c r="H13" s="10">
        <v>12</v>
      </c>
      <c r="I13" s="10">
        <v>12.4</v>
      </c>
      <c r="J13" s="10">
        <v>11.8</v>
      </c>
      <c r="K13" s="10">
        <v>11.7</v>
      </c>
      <c r="L13" s="10">
        <v>11</v>
      </c>
      <c r="M13" s="10">
        <v>11</v>
      </c>
      <c r="N13" s="22">
        <f t="shared" si="31"/>
        <v>36.4</v>
      </c>
      <c r="O13" s="22">
        <f t="shared" si="32"/>
        <v>24.200000000000003</v>
      </c>
      <c r="P13" s="22">
        <f t="shared" si="33"/>
        <v>33.700000000000003</v>
      </c>
      <c r="Q13" s="23">
        <f t="shared" si="34"/>
        <v>60.599999999999994</v>
      </c>
      <c r="R13" s="23">
        <f t="shared" si="35"/>
        <v>57.900000000000006</v>
      </c>
      <c r="S13" s="11" t="s">
        <v>196</v>
      </c>
      <c r="T13" s="11" t="s">
        <v>197</v>
      </c>
      <c r="U13" s="13" t="s">
        <v>201</v>
      </c>
      <c r="V13" s="13" t="s">
        <v>933</v>
      </c>
      <c r="W13" s="13" t="s">
        <v>194</v>
      </c>
      <c r="X13" s="13" t="s">
        <v>136</v>
      </c>
      <c r="Y13" s="12">
        <v>9.1999999999999993</v>
      </c>
      <c r="Z13" s="12">
        <v>8</v>
      </c>
      <c r="AA13" s="12">
        <v>10.199999999999999</v>
      </c>
      <c r="AB13" s="11" t="s">
        <v>136</v>
      </c>
      <c r="AC13" s="12">
        <v>-1.1000000000000001</v>
      </c>
      <c r="AD13" s="12">
        <v>-0.8</v>
      </c>
      <c r="AE13" s="12">
        <v>-0.5</v>
      </c>
      <c r="AF13" s="12">
        <v>-1.4</v>
      </c>
      <c r="AG13" s="12"/>
      <c r="AH13" s="11" t="s">
        <v>186</v>
      </c>
      <c r="AI13" s="11" t="s">
        <v>270</v>
      </c>
      <c r="AJ13" s="11" t="s">
        <v>159</v>
      </c>
      <c r="AK13" s="8"/>
      <c r="AL13" s="8" t="s">
        <v>960</v>
      </c>
      <c r="AM13" s="27" t="s">
        <v>998</v>
      </c>
    </row>
    <row r="14" spans="1:39" s="5" customFormat="1">
      <c r="A14" s="6">
        <v>45220</v>
      </c>
      <c r="B14" s="18" t="s">
        <v>800</v>
      </c>
      <c r="C14" s="8" t="s">
        <v>182</v>
      </c>
      <c r="D14" s="9">
        <v>6.671296296296296E-2</v>
      </c>
      <c r="E14" s="8" t="s">
        <v>1007</v>
      </c>
      <c r="F14" s="10">
        <v>12.7</v>
      </c>
      <c r="G14" s="10">
        <v>10.9</v>
      </c>
      <c r="H14" s="10">
        <v>11.7</v>
      </c>
      <c r="I14" s="10">
        <v>12.8</v>
      </c>
      <c r="J14" s="10">
        <v>12.8</v>
      </c>
      <c r="K14" s="10">
        <v>12.4</v>
      </c>
      <c r="L14" s="10">
        <v>11.7</v>
      </c>
      <c r="M14" s="10">
        <v>11.4</v>
      </c>
      <c r="N14" s="22">
        <f t="shared" ref="N14" si="36">SUM(F14:H14)</f>
        <v>35.299999999999997</v>
      </c>
      <c r="O14" s="22">
        <f t="shared" ref="O14" si="37">SUM(I14:J14)</f>
        <v>25.6</v>
      </c>
      <c r="P14" s="22">
        <f t="shared" ref="P14" si="38">SUM(K14:M14)</f>
        <v>35.5</v>
      </c>
      <c r="Q14" s="23">
        <f t="shared" ref="Q14" si="39">SUM(F14:J14)</f>
        <v>60.899999999999991</v>
      </c>
      <c r="R14" s="23">
        <f t="shared" ref="R14" si="40">SUM(I14:M14)</f>
        <v>61.1</v>
      </c>
      <c r="S14" s="11" t="s">
        <v>196</v>
      </c>
      <c r="T14" s="11" t="s">
        <v>197</v>
      </c>
      <c r="U14" s="13" t="s">
        <v>229</v>
      </c>
      <c r="V14" s="13" t="s">
        <v>1008</v>
      </c>
      <c r="W14" s="13" t="s">
        <v>1009</v>
      </c>
      <c r="X14" s="13" t="s">
        <v>136</v>
      </c>
      <c r="Y14" s="12">
        <v>10</v>
      </c>
      <c r="Z14" s="12">
        <v>8</v>
      </c>
      <c r="AA14" s="12">
        <v>9.4</v>
      </c>
      <c r="AB14" s="11" t="s">
        <v>159</v>
      </c>
      <c r="AC14" s="12">
        <v>1</v>
      </c>
      <c r="AD14" s="12" t="s">
        <v>267</v>
      </c>
      <c r="AE14" s="12">
        <v>1.7</v>
      </c>
      <c r="AF14" s="12">
        <v>-0.7</v>
      </c>
      <c r="AG14" s="12"/>
      <c r="AH14" s="11" t="s">
        <v>271</v>
      </c>
      <c r="AI14" s="11" t="s">
        <v>270</v>
      </c>
      <c r="AJ14" s="11" t="s">
        <v>159</v>
      </c>
      <c r="AK14" s="8"/>
      <c r="AL14" s="8" t="s">
        <v>1038</v>
      </c>
      <c r="AM14" s="27" t="s">
        <v>1039</v>
      </c>
    </row>
  </sheetData>
  <autoFilter ref="A1:AL2" xr:uid="{00000000-0009-0000-0000-000003000000}"/>
  <phoneticPr fontId="12"/>
  <conditionalFormatting sqref="F2:M2">
    <cfRule type="colorScale" priority="60">
      <colorScale>
        <cfvo type="min"/>
        <cfvo type="percentile" val="50"/>
        <cfvo type="max"/>
        <color rgb="FFF8696B"/>
        <color rgb="FFFFEB84"/>
        <color rgb="FF63BE7B"/>
      </colorScale>
    </cfRule>
  </conditionalFormatting>
  <conditionalFormatting sqref="F3:M3">
    <cfRule type="colorScale" priority="36">
      <colorScale>
        <cfvo type="min"/>
        <cfvo type="percentile" val="50"/>
        <cfvo type="max"/>
        <color rgb="FFF8696B"/>
        <color rgb="FFFFEB84"/>
        <color rgb="FF63BE7B"/>
      </colorScale>
    </cfRule>
  </conditionalFormatting>
  <conditionalFormatting sqref="F4:M4">
    <cfRule type="colorScale" priority="32">
      <colorScale>
        <cfvo type="min"/>
        <cfvo type="percentile" val="50"/>
        <cfvo type="max"/>
        <color rgb="FFF8696B"/>
        <color rgb="FFFFEB84"/>
        <color rgb="FF63BE7B"/>
      </colorScale>
    </cfRule>
  </conditionalFormatting>
  <conditionalFormatting sqref="F5:M5">
    <cfRule type="colorScale" priority="28">
      <colorScale>
        <cfvo type="min"/>
        <cfvo type="percentile" val="50"/>
        <cfvo type="max"/>
        <color rgb="FFF8696B"/>
        <color rgb="FFFFEB84"/>
        <color rgb="FF63BE7B"/>
      </colorScale>
    </cfRule>
  </conditionalFormatting>
  <conditionalFormatting sqref="AB2:AB14">
    <cfRule type="containsText" dxfId="319" priority="52" operator="containsText" text="D">
      <formula>NOT(ISERROR(SEARCH("D",AB2)))</formula>
    </cfRule>
    <cfRule type="containsText" dxfId="318" priority="53" operator="containsText" text="S">
      <formula>NOT(ISERROR(SEARCH("S",AB2)))</formula>
    </cfRule>
    <cfRule type="containsText" dxfId="317" priority="54" operator="containsText" text="F">
      <formula>NOT(ISERROR(SEARCH("F",AB2)))</formula>
    </cfRule>
    <cfRule type="containsText" dxfId="316" priority="55" operator="containsText" text="E">
      <formula>NOT(ISERROR(SEARCH("E",AB2)))</formula>
    </cfRule>
    <cfRule type="containsText" dxfId="315" priority="56" operator="containsText" text="B">
      <formula>NOT(ISERROR(SEARCH("B",AB2)))</formula>
    </cfRule>
    <cfRule type="containsText" dxfId="314" priority="57" operator="containsText" text="A">
      <formula>NOT(ISERROR(SEARCH("A",AB2)))</formula>
    </cfRule>
  </conditionalFormatting>
  <conditionalFormatting sqref="AH2:AK5 AH9:AK9">
    <cfRule type="containsText" dxfId="313" priority="25" operator="containsText" text="E">
      <formula>NOT(ISERROR(SEARCH("E",AH2)))</formula>
    </cfRule>
    <cfRule type="containsText" dxfId="312" priority="26" operator="containsText" text="B">
      <formula>NOT(ISERROR(SEARCH("B",AH2)))</formula>
    </cfRule>
    <cfRule type="containsText" dxfId="311" priority="27" operator="containsText" text="A">
      <formula>NOT(ISERROR(SEARCH("A",AH2)))</formula>
    </cfRule>
  </conditionalFormatting>
  <conditionalFormatting sqref="F6:M6">
    <cfRule type="colorScale" priority="24">
      <colorScale>
        <cfvo type="min"/>
        <cfvo type="percentile" val="50"/>
        <cfvo type="max"/>
        <color rgb="FFF8696B"/>
        <color rgb="FFFFEB84"/>
        <color rgb="FF63BE7B"/>
      </colorScale>
    </cfRule>
  </conditionalFormatting>
  <conditionalFormatting sqref="AH6:AK6">
    <cfRule type="containsText" dxfId="310" priority="21" operator="containsText" text="E">
      <formula>NOT(ISERROR(SEARCH("E",AH6)))</formula>
    </cfRule>
    <cfRule type="containsText" dxfId="309" priority="22" operator="containsText" text="B">
      <formula>NOT(ISERROR(SEARCH("B",AH6)))</formula>
    </cfRule>
    <cfRule type="containsText" dxfId="308" priority="23" operator="containsText" text="A">
      <formula>NOT(ISERROR(SEARCH("A",AH6)))</formula>
    </cfRule>
  </conditionalFormatting>
  <conditionalFormatting sqref="F7:M8">
    <cfRule type="colorScale" priority="20">
      <colorScale>
        <cfvo type="min"/>
        <cfvo type="percentile" val="50"/>
        <cfvo type="max"/>
        <color rgb="FFF8696B"/>
        <color rgb="FFFFEB84"/>
        <color rgb="FF63BE7B"/>
      </colorScale>
    </cfRule>
  </conditionalFormatting>
  <conditionalFormatting sqref="AH7:AK8">
    <cfRule type="containsText" dxfId="307" priority="17" operator="containsText" text="E">
      <formula>NOT(ISERROR(SEARCH("E",AH7)))</formula>
    </cfRule>
    <cfRule type="containsText" dxfId="306" priority="18" operator="containsText" text="B">
      <formula>NOT(ISERROR(SEARCH("B",AH7)))</formula>
    </cfRule>
    <cfRule type="containsText" dxfId="305" priority="19" operator="containsText" text="A">
      <formula>NOT(ISERROR(SEARCH("A",AH7)))</formula>
    </cfRule>
  </conditionalFormatting>
  <conditionalFormatting sqref="F9:M9">
    <cfRule type="colorScale" priority="2042">
      <colorScale>
        <cfvo type="min"/>
        <cfvo type="percentile" val="50"/>
        <cfvo type="max"/>
        <color rgb="FFF8696B"/>
        <color rgb="FFFFEB84"/>
        <color rgb="FF63BE7B"/>
      </colorScale>
    </cfRule>
  </conditionalFormatting>
  <conditionalFormatting sqref="AH10:AK11">
    <cfRule type="containsText" dxfId="304" priority="9" operator="containsText" text="E">
      <formula>NOT(ISERROR(SEARCH("E",AH10)))</formula>
    </cfRule>
    <cfRule type="containsText" dxfId="303" priority="10" operator="containsText" text="B">
      <formula>NOT(ISERROR(SEARCH("B",AH10)))</formula>
    </cfRule>
    <cfRule type="containsText" dxfId="302" priority="11" operator="containsText" text="A">
      <formula>NOT(ISERROR(SEARCH("A",AH10)))</formula>
    </cfRule>
  </conditionalFormatting>
  <conditionalFormatting sqref="F10:M11">
    <cfRule type="colorScale" priority="12">
      <colorScale>
        <cfvo type="min"/>
        <cfvo type="percentile" val="50"/>
        <cfvo type="max"/>
        <color rgb="FFF8696B"/>
        <color rgb="FFFFEB84"/>
        <color rgb="FF63BE7B"/>
      </colorScale>
    </cfRule>
  </conditionalFormatting>
  <conditionalFormatting sqref="AH12:AK13">
    <cfRule type="containsText" dxfId="301" priority="5" operator="containsText" text="E">
      <formula>NOT(ISERROR(SEARCH("E",AH12)))</formula>
    </cfRule>
    <cfRule type="containsText" dxfId="300" priority="6" operator="containsText" text="B">
      <formula>NOT(ISERROR(SEARCH("B",AH12)))</formula>
    </cfRule>
    <cfRule type="containsText" dxfId="299" priority="7" operator="containsText" text="A">
      <formula>NOT(ISERROR(SEARCH("A",AH12)))</formula>
    </cfRule>
  </conditionalFormatting>
  <conditionalFormatting sqref="F12:M13">
    <cfRule type="colorScale" priority="8">
      <colorScale>
        <cfvo type="min"/>
        <cfvo type="percentile" val="50"/>
        <cfvo type="max"/>
        <color rgb="FFF8696B"/>
        <color rgb="FFFFEB84"/>
        <color rgb="FF63BE7B"/>
      </colorScale>
    </cfRule>
  </conditionalFormatting>
  <conditionalFormatting sqref="AH14:AK14">
    <cfRule type="containsText" dxfId="21" priority="1" operator="containsText" text="E">
      <formula>NOT(ISERROR(SEARCH("E",AH14)))</formula>
    </cfRule>
    <cfRule type="containsText" dxfId="20" priority="2" operator="containsText" text="B">
      <formula>NOT(ISERROR(SEARCH("B",AH14)))</formula>
    </cfRule>
    <cfRule type="containsText" dxfId="19" priority="3" operator="containsText" text="A">
      <formula>NOT(ISERROR(SEARCH("A",AH14)))</formula>
    </cfRule>
  </conditionalFormatting>
  <conditionalFormatting sqref="F14:M1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4"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N12:R13 N14:R14"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0"/>
  <sheetViews>
    <sheetView zoomScaleNormal="100" workbookViewId="0">
      <pane xSplit="5" ySplit="1" topLeftCell="X2" activePane="bottomRight" state="frozen"/>
      <selection activeCell="E24" sqref="E24"/>
      <selection pane="topRight" activeCell="E24" sqref="E24"/>
      <selection pane="bottomLeft" activeCell="E24" sqref="E24"/>
      <selection pane="bottomRight" activeCell="AM11" sqref="AM1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3" si="0">SUM(F2:H2)</f>
        <v>33.299999999999997</v>
      </c>
      <c r="O2" s="22">
        <f t="shared" ref="O2:O3" si="1">SUM(I2:J2)</f>
        <v>23.5</v>
      </c>
      <c r="P2" s="22">
        <f t="shared" ref="P2:P3" si="2">SUM(K2:M2)</f>
        <v>35.6</v>
      </c>
      <c r="Q2" s="23">
        <f t="shared" ref="Q2:Q3" si="3">SUM(F2:J2)</f>
        <v>56.8</v>
      </c>
      <c r="R2" s="23">
        <f t="shared" ref="R2:R3"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ref="N4" si="5">SUM(F4:H4)</f>
        <v>35.200000000000003</v>
      </c>
      <c r="O4" s="22">
        <f t="shared" ref="O4" si="6">SUM(I4:J4)</f>
        <v>24.5</v>
      </c>
      <c r="P4" s="22">
        <f t="shared" ref="P4" si="7">SUM(K4:M4)</f>
        <v>35</v>
      </c>
      <c r="Q4" s="23">
        <f t="shared" ref="Q4" si="8">SUM(F4:J4)</f>
        <v>59.7</v>
      </c>
      <c r="R4" s="23">
        <f t="shared" ref="R4" si="9">SUM(I4:M4)</f>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ref="N5" si="10">SUM(F5:H5)</f>
        <v>34.799999999999997</v>
      </c>
      <c r="O5" s="22">
        <f t="shared" ref="O5" si="11">SUM(I5:J5)</f>
        <v>23.2</v>
      </c>
      <c r="P5" s="22">
        <f t="shared" ref="P5" si="12">SUM(K5:M5)</f>
        <v>35.200000000000003</v>
      </c>
      <c r="Q5" s="23">
        <f t="shared" ref="Q5" si="13">SUM(F5:J5)</f>
        <v>58</v>
      </c>
      <c r="R5" s="23">
        <f t="shared" ref="R5" si="14">SUM(I5:M5)</f>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ref="N6" si="15">SUM(F6:H6)</f>
        <v>35.099999999999994</v>
      </c>
      <c r="O6" s="22">
        <f t="shared" ref="O6" si="16">SUM(I6:J6)</f>
        <v>25.200000000000003</v>
      </c>
      <c r="P6" s="22">
        <f t="shared" ref="P6" si="17">SUM(K6:M6)</f>
        <v>34</v>
      </c>
      <c r="Q6" s="23">
        <f t="shared" ref="Q6" si="18">SUM(F6:J6)</f>
        <v>60.29999999999999</v>
      </c>
      <c r="R6" s="23">
        <f t="shared" ref="R6" si="19">SUM(I6:M6)</f>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ref="N7" si="20">SUM(F7:H7)</f>
        <v>35.5</v>
      </c>
      <c r="O7" s="22">
        <f t="shared" ref="O7" si="21">SUM(I7:J7)</f>
        <v>23.3</v>
      </c>
      <c r="P7" s="22">
        <f t="shared" ref="P7" si="22">SUM(K7:M7)</f>
        <v>34.299999999999997</v>
      </c>
      <c r="Q7" s="23">
        <f t="shared" ref="Q7" si="23">SUM(F7:J7)</f>
        <v>58.8</v>
      </c>
      <c r="R7" s="23">
        <f t="shared" ref="R7" si="24">SUM(I7:M7)</f>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ref="N8" si="25">SUM(F8:H8)</f>
        <v>36</v>
      </c>
      <c r="O8" s="22">
        <f t="shared" ref="O8" si="26">SUM(I8:J8)</f>
        <v>24.5</v>
      </c>
      <c r="P8" s="22">
        <f t="shared" ref="P8" si="27">SUM(K8:M8)</f>
        <v>33.5</v>
      </c>
      <c r="Q8" s="23">
        <f t="shared" ref="Q8" si="28">SUM(F8:J8)</f>
        <v>60.5</v>
      </c>
      <c r="R8" s="23">
        <f t="shared" ref="R8" si="29">SUM(I8:M8)</f>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row r="9" spans="1:39" s="5" customFormat="1">
      <c r="A9" s="6">
        <v>45221</v>
      </c>
      <c r="B9" s="18" t="s">
        <v>139</v>
      </c>
      <c r="C9" s="8" t="s">
        <v>182</v>
      </c>
      <c r="D9" s="9">
        <v>6.3981481481481486E-2</v>
      </c>
      <c r="E9" s="8" t="s">
        <v>1022</v>
      </c>
      <c r="F9" s="10">
        <v>12.1</v>
      </c>
      <c r="G9" s="10">
        <v>10.5</v>
      </c>
      <c r="H9" s="10">
        <v>10.8</v>
      </c>
      <c r="I9" s="10">
        <v>12</v>
      </c>
      <c r="J9" s="10">
        <v>11.8</v>
      </c>
      <c r="K9" s="10">
        <v>12.3</v>
      </c>
      <c r="L9" s="10">
        <v>11.4</v>
      </c>
      <c r="M9" s="10">
        <v>11.9</v>
      </c>
      <c r="N9" s="22">
        <f t="shared" ref="N9:N10" si="30">SUM(F9:H9)</f>
        <v>33.400000000000006</v>
      </c>
      <c r="O9" s="22">
        <f t="shared" ref="O9:O10" si="31">SUM(I9:J9)</f>
        <v>23.8</v>
      </c>
      <c r="P9" s="22">
        <f t="shared" ref="P9:P10" si="32">SUM(K9:M9)</f>
        <v>35.6</v>
      </c>
      <c r="Q9" s="23">
        <f t="shared" ref="Q9:Q10" si="33">SUM(F9:J9)</f>
        <v>57.2</v>
      </c>
      <c r="R9" s="23">
        <f t="shared" ref="R9:R10" si="34">SUM(I9:M9)</f>
        <v>59.4</v>
      </c>
      <c r="S9" s="11" t="s">
        <v>192</v>
      </c>
      <c r="T9" s="11" t="s">
        <v>223</v>
      </c>
      <c r="U9" s="13" t="s">
        <v>340</v>
      </c>
      <c r="V9" s="13" t="s">
        <v>185</v>
      </c>
      <c r="W9" s="13" t="s">
        <v>194</v>
      </c>
      <c r="X9" s="13" t="s">
        <v>136</v>
      </c>
      <c r="Y9" s="12">
        <v>10</v>
      </c>
      <c r="Z9" s="12">
        <v>8.6999999999999993</v>
      </c>
      <c r="AA9" s="12">
        <v>9.8000000000000007</v>
      </c>
      <c r="AB9" s="11" t="s">
        <v>163</v>
      </c>
      <c r="AC9" s="12">
        <v>-1.7</v>
      </c>
      <c r="AD9" s="12" t="s">
        <v>267</v>
      </c>
      <c r="AE9" s="12">
        <v>-0.4</v>
      </c>
      <c r="AF9" s="12">
        <v>-1.3</v>
      </c>
      <c r="AG9" s="12"/>
      <c r="AH9" s="11" t="s">
        <v>186</v>
      </c>
      <c r="AI9" s="11" t="s">
        <v>269</v>
      </c>
      <c r="AJ9" s="11" t="s">
        <v>159</v>
      </c>
      <c r="AK9" s="8"/>
      <c r="AL9" s="8" t="s">
        <v>1064</v>
      </c>
      <c r="AM9" s="27" t="s">
        <v>1065</v>
      </c>
    </row>
    <row r="10" spans="1:39" s="5" customFormat="1">
      <c r="A10" s="6">
        <v>45221</v>
      </c>
      <c r="B10" s="18" t="s">
        <v>142</v>
      </c>
      <c r="C10" s="8" t="s">
        <v>182</v>
      </c>
      <c r="D10" s="9">
        <v>6.4664351851851862E-2</v>
      </c>
      <c r="E10" s="8" t="s">
        <v>1026</v>
      </c>
      <c r="F10" s="10">
        <v>12.5</v>
      </c>
      <c r="G10" s="10">
        <v>11.7</v>
      </c>
      <c r="H10" s="10">
        <v>12</v>
      </c>
      <c r="I10" s="10">
        <v>12.5</v>
      </c>
      <c r="J10" s="10">
        <v>11.6</v>
      </c>
      <c r="K10" s="10">
        <v>11.3</v>
      </c>
      <c r="L10" s="10">
        <v>11</v>
      </c>
      <c r="M10" s="10">
        <v>11.1</v>
      </c>
      <c r="N10" s="22">
        <f t="shared" si="30"/>
        <v>36.200000000000003</v>
      </c>
      <c r="O10" s="22">
        <f t="shared" si="31"/>
        <v>24.1</v>
      </c>
      <c r="P10" s="22">
        <f t="shared" si="32"/>
        <v>33.4</v>
      </c>
      <c r="Q10" s="23">
        <f t="shared" si="33"/>
        <v>60.300000000000004</v>
      </c>
      <c r="R10" s="23">
        <f t="shared" si="34"/>
        <v>57.500000000000007</v>
      </c>
      <c r="S10" s="11" t="s">
        <v>196</v>
      </c>
      <c r="T10" s="11" t="s">
        <v>197</v>
      </c>
      <c r="U10" s="13" t="s">
        <v>222</v>
      </c>
      <c r="V10" s="13" t="s">
        <v>466</v>
      </c>
      <c r="W10" s="13" t="s">
        <v>201</v>
      </c>
      <c r="X10" s="13" t="s">
        <v>136</v>
      </c>
      <c r="Y10" s="12">
        <v>10</v>
      </c>
      <c r="Z10" s="12">
        <v>8.6999999999999993</v>
      </c>
      <c r="AA10" s="12">
        <v>9.8000000000000007</v>
      </c>
      <c r="AB10" s="11" t="s">
        <v>163</v>
      </c>
      <c r="AC10" s="12">
        <v>0.4</v>
      </c>
      <c r="AD10" s="12">
        <v>-0.9</v>
      </c>
      <c r="AE10" s="12">
        <v>0.8</v>
      </c>
      <c r="AF10" s="12">
        <v>-1.3</v>
      </c>
      <c r="AG10" s="12" t="s">
        <v>273</v>
      </c>
      <c r="AH10" s="11" t="s">
        <v>269</v>
      </c>
      <c r="AI10" s="11" t="s">
        <v>270</v>
      </c>
      <c r="AJ10" s="11" t="s">
        <v>159</v>
      </c>
      <c r="AK10" s="8"/>
      <c r="AL10" s="8" t="s">
        <v>1072</v>
      </c>
      <c r="AM10" s="27" t="s">
        <v>1073</v>
      </c>
    </row>
  </sheetData>
  <autoFilter ref="A1:AL3" xr:uid="{00000000-0009-0000-0000-000003000000}"/>
  <phoneticPr fontId="12"/>
  <conditionalFormatting sqref="F2:M2">
    <cfRule type="colorScale" priority="1683">
      <colorScale>
        <cfvo type="min"/>
        <cfvo type="percentile" val="50"/>
        <cfvo type="max"/>
        <color rgb="FFF8696B"/>
        <color rgb="FFFFEB84"/>
        <color rgb="FF63BE7B"/>
      </colorScale>
    </cfRule>
  </conditionalFormatting>
  <conditionalFormatting sqref="F3:M3">
    <cfRule type="colorScale" priority="25">
      <colorScale>
        <cfvo type="min"/>
        <cfvo type="percentile" val="50"/>
        <cfvo type="max"/>
        <color rgb="FFF8696B"/>
        <color rgb="FFFFEB84"/>
        <color rgb="FF63BE7B"/>
      </colorScale>
    </cfRule>
  </conditionalFormatting>
  <conditionalFormatting sqref="F4:M4">
    <cfRule type="colorScale" priority="21">
      <colorScale>
        <cfvo type="min"/>
        <cfvo type="percentile" val="50"/>
        <cfvo type="max"/>
        <color rgb="FFF8696B"/>
        <color rgb="FFFFEB84"/>
        <color rgb="FF63BE7B"/>
      </colorScale>
    </cfRule>
  </conditionalFormatting>
  <conditionalFormatting sqref="F5:M5">
    <cfRule type="colorScale" priority="1986">
      <colorScale>
        <cfvo type="min"/>
        <cfvo type="percentile" val="50"/>
        <cfvo type="max"/>
        <color rgb="FFF8696B"/>
        <color rgb="FFFFEB84"/>
        <color rgb="FF63BE7B"/>
      </colorScale>
    </cfRule>
  </conditionalFormatting>
  <conditionalFormatting sqref="AB2:AB10">
    <cfRule type="containsText" dxfId="298" priority="353" operator="containsText" text="D">
      <formula>NOT(ISERROR(SEARCH("D",AB2)))</formula>
    </cfRule>
    <cfRule type="containsText" dxfId="297" priority="354" operator="containsText" text="S">
      <formula>NOT(ISERROR(SEARCH("S",AB2)))</formula>
    </cfRule>
    <cfRule type="containsText" dxfId="296" priority="355" operator="containsText" text="F">
      <formula>NOT(ISERROR(SEARCH("F",AB2)))</formula>
    </cfRule>
    <cfRule type="containsText" dxfId="295" priority="356" operator="containsText" text="E">
      <formula>NOT(ISERROR(SEARCH("E",AB2)))</formula>
    </cfRule>
    <cfRule type="containsText" dxfId="294" priority="357" operator="containsText" text="B">
      <formula>NOT(ISERROR(SEARCH("B",AB2)))</formula>
    </cfRule>
    <cfRule type="containsText" dxfId="293" priority="358" operator="containsText" text="A">
      <formula>NOT(ISERROR(SEARCH("A",AB2)))</formula>
    </cfRule>
  </conditionalFormatting>
  <conditionalFormatting sqref="AH2:AK5">
    <cfRule type="containsText" dxfId="292" priority="22" operator="containsText" text="E">
      <formula>NOT(ISERROR(SEARCH("E",AH2)))</formula>
    </cfRule>
    <cfRule type="containsText" dxfId="291" priority="23" operator="containsText" text="B">
      <formula>NOT(ISERROR(SEARCH("B",AH2)))</formula>
    </cfRule>
    <cfRule type="containsText" dxfId="290" priority="24" operator="containsText" text="A">
      <formula>NOT(ISERROR(SEARCH("A",AH2)))</formula>
    </cfRule>
  </conditionalFormatting>
  <conditionalFormatting sqref="F6:M6">
    <cfRule type="colorScale" priority="16">
      <colorScale>
        <cfvo type="min"/>
        <cfvo type="percentile" val="50"/>
        <cfvo type="max"/>
        <color rgb="FFF8696B"/>
        <color rgb="FFFFEB84"/>
        <color rgb="FF63BE7B"/>
      </colorScale>
    </cfRule>
  </conditionalFormatting>
  <conditionalFormatting sqref="AH6:AK6">
    <cfRule type="containsText" dxfId="289" priority="13" operator="containsText" text="E">
      <formula>NOT(ISERROR(SEARCH("E",AH6)))</formula>
    </cfRule>
    <cfRule type="containsText" dxfId="288" priority="14" operator="containsText" text="B">
      <formula>NOT(ISERROR(SEARCH("B",AH6)))</formula>
    </cfRule>
    <cfRule type="containsText" dxfId="287" priority="15" operator="containsText" text="A">
      <formula>NOT(ISERROR(SEARCH("A",AH6)))</formula>
    </cfRule>
  </conditionalFormatting>
  <conditionalFormatting sqref="AH7:AK7">
    <cfRule type="containsText" dxfId="286" priority="9" operator="containsText" text="E">
      <formula>NOT(ISERROR(SEARCH("E",AH7)))</formula>
    </cfRule>
    <cfRule type="containsText" dxfId="285" priority="10" operator="containsText" text="B">
      <formula>NOT(ISERROR(SEARCH("B",AH7)))</formula>
    </cfRule>
    <cfRule type="containsText" dxfId="284" priority="11" operator="containsText" text="A">
      <formula>NOT(ISERROR(SEARCH("A",AH7)))</formula>
    </cfRule>
  </conditionalFormatting>
  <conditionalFormatting sqref="F7:M7">
    <cfRule type="colorScale" priority="2039">
      <colorScale>
        <cfvo type="min"/>
        <cfvo type="percentile" val="50"/>
        <cfvo type="max"/>
        <color rgb="FFF8696B"/>
        <color rgb="FFFFEB84"/>
        <color rgb="FF63BE7B"/>
      </colorScale>
    </cfRule>
  </conditionalFormatting>
  <conditionalFormatting sqref="AH8:AK8">
    <cfRule type="containsText" dxfId="283" priority="5" operator="containsText" text="E">
      <formula>NOT(ISERROR(SEARCH("E",AH8)))</formula>
    </cfRule>
    <cfRule type="containsText" dxfId="282" priority="6" operator="containsText" text="B">
      <formula>NOT(ISERROR(SEARCH("B",AH8)))</formula>
    </cfRule>
    <cfRule type="containsText" dxfId="281" priority="7" operator="containsText" text="A">
      <formula>NOT(ISERROR(SEARCH("A",AH8)))</formula>
    </cfRule>
  </conditionalFormatting>
  <conditionalFormatting sqref="F8:M8">
    <cfRule type="colorScale" priority="8">
      <colorScale>
        <cfvo type="min"/>
        <cfvo type="percentile" val="50"/>
        <cfvo type="max"/>
        <color rgb="FFF8696B"/>
        <color rgb="FFFFEB84"/>
        <color rgb="FF63BE7B"/>
      </colorScale>
    </cfRule>
  </conditionalFormatting>
  <conditionalFormatting sqref="AH9:AK10">
    <cfRule type="containsText" dxfId="18" priority="1" operator="containsText" text="E">
      <formula>NOT(ISERROR(SEARCH("E",AH9)))</formula>
    </cfRule>
    <cfRule type="containsText" dxfId="17" priority="2" operator="containsText" text="B">
      <formula>NOT(ISERROR(SEARCH("B",AH9)))</formula>
    </cfRule>
    <cfRule type="containsText" dxfId="16" priority="3" operator="containsText" text="A">
      <formula>NOT(ISERROR(SEARCH("A",AH9)))</formula>
    </cfRule>
  </conditionalFormatting>
  <conditionalFormatting sqref="F9:M10">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0"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23"/>
  <sheetViews>
    <sheetView workbookViewId="0">
      <pane xSplit="5" ySplit="1" topLeftCell="W2" activePane="bottomRight" state="frozen"/>
      <selection activeCell="E24" sqref="E24"/>
      <selection pane="topRight" activeCell="E24" sqref="E24"/>
      <selection pane="bottomLeft" activeCell="E24" sqref="E24"/>
      <selection pane="bottomRight" activeCell="AN26" sqref="AN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SUM(F2:H2)</f>
        <v>34.9</v>
      </c>
      <c r="P2" s="22">
        <f>SUM(I2:K2)</f>
        <v>37.599999999999994</v>
      </c>
      <c r="Q2" s="22">
        <f>SUM(L2:N2)</f>
        <v>35.299999999999997</v>
      </c>
      <c r="R2" s="23">
        <f>SUM(F2:J2)</f>
        <v>59.3</v>
      </c>
      <c r="S2" s="23">
        <f>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SUM(F3:H3)</f>
        <v>33.099999999999994</v>
      </c>
      <c r="P3" s="22">
        <f>SUM(I3:K3)</f>
        <v>36.4</v>
      </c>
      <c r="Q3" s="22">
        <f>SUM(L3:N3)</f>
        <v>35.5</v>
      </c>
      <c r="R3" s="23">
        <f>SUM(F3:J3)</f>
        <v>57.399999999999991</v>
      </c>
      <c r="S3" s="23">
        <f>SUM(J3:N3)</f>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SUM(F4:H4)</f>
        <v>34.5</v>
      </c>
      <c r="P4" s="22">
        <f>SUM(I4:K4)</f>
        <v>36.900000000000006</v>
      </c>
      <c r="Q4" s="22">
        <f>SUM(L4:N4)</f>
        <v>35.4</v>
      </c>
      <c r="R4" s="23">
        <f>SUM(F4:J4)</f>
        <v>59.1</v>
      </c>
      <c r="S4" s="23">
        <f>SUM(J4:N4)</f>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SUM(F5:H5)</f>
        <v>35</v>
      </c>
      <c r="P5" s="22">
        <f>SUM(I5:K5)</f>
        <v>35.799999999999997</v>
      </c>
      <c r="Q5" s="22">
        <f>SUM(L5:N5)</f>
        <v>34.6</v>
      </c>
      <c r="R5" s="23">
        <f>SUM(F5:J5)</f>
        <v>58.800000000000004</v>
      </c>
      <c r="S5" s="23">
        <f>SUM(J5:N5)</f>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ref="O6:O7" si="0">SUM(F6:H6)</f>
        <v>35</v>
      </c>
      <c r="P6" s="22">
        <f t="shared" ref="P6:P7" si="1">SUM(I6:K6)</f>
        <v>36.599999999999994</v>
      </c>
      <c r="Q6" s="22">
        <f t="shared" ref="Q6:Q7" si="2">SUM(L6:N6)</f>
        <v>34.9</v>
      </c>
      <c r="R6" s="23">
        <f t="shared" ref="R6:R7" si="3">SUM(F6:J6)</f>
        <v>59.3</v>
      </c>
      <c r="S6" s="23">
        <f t="shared" ref="S6:S7" si="4">SUM(J6:N6)</f>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ref="O8" si="5">SUM(F8:H8)</f>
        <v>35.5</v>
      </c>
      <c r="P8" s="22">
        <f t="shared" ref="P8" si="6">SUM(I8:K8)</f>
        <v>37.700000000000003</v>
      </c>
      <c r="Q8" s="22">
        <f t="shared" ref="Q8" si="7">SUM(L8:N8)</f>
        <v>34.1</v>
      </c>
      <c r="R8" s="23">
        <f t="shared" ref="R8" si="8">SUM(F8:J8)</f>
        <v>60.8</v>
      </c>
      <c r="S8" s="23">
        <f t="shared" ref="S8" si="9">SUM(J8:N8)</f>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ref="O9:O11" si="10">SUM(F9:H9)</f>
        <v>35.1</v>
      </c>
      <c r="P9" s="22">
        <f t="shared" ref="P9:P11" si="11">SUM(I9:K9)</f>
        <v>37.299999999999997</v>
      </c>
      <c r="Q9" s="22">
        <f t="shared" ref="Q9:Q11" si="12">SUM(L9:N9)</f>
        <v>34.799999999999997</v>
      </c>
      <c r="R9" s="23">
        <f t="shared" ref="R9:R11" si="13">SUM(F9:J9)</f>
        <v>60.099999999999994</v>
      </c>
      <c r="S9" s="23">
        <f t="shared" ref="S9:S11" si="14">SUM(J9:N9)</f>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10"/>
        <v>35.599999999999994</v>
      </c>
      <c r="P10" s="22">
        <f t="shared" si="11"/>
        <v>36.6</v>
      </c>
      <c r="Q10" s="22">
        <f t="shared" si="12"/>
        <v>33.700000000000003</v>
      </c>
      <c r="R10" s="23">
        <f t="shared" si="13"/>
        <v>60.199999999999996</v>
      </c>
      <c r="S10" s="23">
        <f t="shared" si="1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10"/>
        <v>35.4</v>
      </c>
      <c r="P11" s="22">
        <f t="shared" si="11"/>
        <v>36.1</v>
      </c>
      <c r="Q11" s="22">
        <f t="shared" si="12"/>
        <v>35.9</v>
      </c>
      <c r="R11" s="23">
        <f t="shared" si="13"/>
        <v>59.5</v>
      </c>
      <c r="S11" s="23">
        <f t="shared" si="1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ref="O12" si="15">SUM(F12:H12)</f>
        <v>34.4</v>
      </c>
      <c r="P12" s="22">
        <f t="shared" ref="P12" si="16">SUM(I12:K12)</f>
        <v>37.700000000000003</v>
      </c>
      <c r="Q12" s="22">
        <f t="shared" ref="Q12" si="17">SUM(L12:N12)</f>
        <v>34.6</v>
      </c>
      <c r="R12" s="23">
        <f t="shared" ref="R12" si="18">SUM(F12:J12)</f>
        <v>59.8</v>
      </c>
      <c r="S12" s="23">
        <f t="shared" ref="S12" si="19">SUM(J12:N12)</f>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ref="O13:O14" si="20">SUM(F13:H13)</f>
        <v>35</v>
      </c>
      <c r="P13" s="22">
        <f t="shared" ref="P13:P14" si="21">SUM(I13:K13)</f>
        <v>38.1</v>
      </c>
      <c r="Q13" s="22">
        <f t="shared" ref="Q13:Q14" si="22">SUM(L13:N13)</f>
        <v>34.799999999999997</v>
      </c>
      <c r="R13" s="23">
        <f t="shared" ref="R13:R14" si="23">SUM(F13:J13)</f>
        <v>60.5</v>
      </c>
      <c r="S13" s="23">
        <f t="shared" ref="S13:S14" si="24">SUM(J13:N13)</f>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20"/>
        <v>35.799999999999997</v>
      </c>
      <c r="P14" s="22">
        <f t="shared" si="21"/>
        <v>37.099999999999994</v>
      </c>
      <c r="Q14" s="22">
        <f t="shared" si="22"/>
        <v>33.5</v>
      </c>
      <c r="R14" s="23">
        <f t="shared" si="23"/>
        <v>60.599999999999994</v>
      </c>
      <c r="S14" s="23">
        <f t="shared" si="2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ref="O15:O16" si="25">SUM(F15:H15)</f>
        <v>35</v>
      </c>
      <c r="P15" s="22">
        <f t="shared" ref="P15:P16" si="26">SUM(I15:K15)</f>
        <v>36.400000000000006</v>
      </c>
      <c r="Q15" s="22">
        <f t="shared" ref="Q15:Q16" si="27">SUM(L15:N15)</f>
        <v>34.799999999999997</v>
      </c>
      <c r="R15" s="23">
        <f t="shared" ref="R15:R16" si="28">SUM(F15:J15)</f>
        <v>59.599999999999994</v>
      </c>
      <c r="S15" s="23">
        <f t="shared" ref="S15:S16" si="29">SUM(J15:N15)</f>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25"/>
        <v>35.1</v>
      </c>
      <c r="P16" s="22">
        <f t="shared" si="26"/>
        <v>36.800000000000004</v>
      </c>
      <c r="Q16" s="22">
        <f t="shared" si="27"/>
        <v>34.1</v>
      </c>
      <c r="R16" s="23">
        <f t="shared" si="28"/>
        <v>59.8</v>
      </c>
      <c r="S16" s="23">
        <f t="shared" si="29"/>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ref="O17:O19" si="30">SUM(F17:H17)</f>
        <v>36.1</v>
      </c>
      <c r="P17" s="22">
        <f t="shared" ref="P17:P19" si="31">SUM(I17:K17)</f>
        <v>36.799999999999997</v>
      </c>
      <c r="Q17" s="22">
        <f t="shared" ref="Q17:Q19" si="32">SUM(L17:N17)</f>
        <v>34.099999999999994</v>
      </c>
      <c r="R17" s="23">
        <f t="shared" ref="R17:R19" si="33">SUM(F17:J17)</f>
        <v>60.900000000000006</v>
      </c>
      <c r="S17" s="23">
        <f t="shared" ref="S17:S19" si="34">SUM(J17:N17)</f>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30"/>
        <v>35.599999999999994</v>
      </c>
      <c r="P18" s="22">
        <f t="shared" si="31"/>
        <v>36.9</v>
      </c>
      <c r="Q18" s="22">
        <f t="shared" si="32"/>
        <v>34.9</v>
      </c>
      <c r="R18" s="23">
        <f t="shared" si="33"/>
        <v>60.3</v>
      </c>
      <c r="S18" s="23">
        <f t="shared" si="3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30"/>
        <v>35.799999999999997</v>
      </c>
      <c r="P19" s="22">
        <f t="shared" si="31"/>
        <v>36.299999999999997</v>
      </c>
      <c r="Q19" s="22">
        <f t="shared" si="32"/>
        <v>36.6</v>
      </c>
      <c r="R19" s="23">
        <f t="shared" si="33"/>
        <v>59.9</v>
      </c>
      <c r="S19" s="23">
        <f t="shared" si="3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row r="20" spans="1:40" s="5" customFormat="1">
      <c r="A20" s="6">
        <v>45213</v>
      </c>
      <c r="B20" s="18" t="s">
        <v>923</v>
      </c>
      <c r="C20" s="8" t="s">
        <v>182</v>
      </c>
      <c r="D20" s="9">
        <v>7.4328703703703702E-2</v>
      </c>
      <c r="E20" s="8" t="s">
        <v>927</v>
      </c>
      <c r="F20" s="10">
        <v>12.8</v>
      </c>
      <c r="G20" s="10">
        <v>11.7</v>
      </c>
      <c r="H20" s="10">
        <v>12.5</v>
      </c>
      <c r="I20" s="10">
        <v>12.4</v>
      </c>
      <c r="J20" s="10">
        <v>12</v>
      </c>
      <c r="K20" s="10">
        <v>11.8</v>
      </c>
      <c r="L20" s="10">
        <v>11.6</v>
      </c>
      <c r="M20" s="10">
        <v>11</v>
      </c>
      <c r="N20" s="10">
        <v>11.4</v>
      </c>
      <c r="O20" s="22">
        <f t="shared" ref="O20:O22" si="35">SUM(F20:H20)</f>
        <v>37</v>
      </c>
      <c r="P20" s="22">
        <f t="shared" ref="P20:P22" si="36">SUM(I20:K20)</f>
        <v>36.200000000000003</v>
      </c>
      <c r="Q20" s="22">
        <f t="shared" ref="Q20:Q22" si="37">SUM(L20:N20)</f>
        <v>34</v>
      </c>
      <c r="R20" s="23">
        <f t="shared" ref="R20:R22" si="38">SUM(F20:J20)</f>
        <v>61.4</v>
      </c>
      <c r="S20" s="23">
        <f t="shared" ref="S20:S22" si="39">SUM(J20:N20)</f>
        <v>57.8</v>
      </c>
      <c r="T20" s="11" t="s">
        <v>196</v>
      </c>
      <c r="U20" s="11" t="s">
        <v>197</v>
      </c>
      <c r="V20" s="13" t="s">
        <v>211</v>
      </c>
      <c r="W20" s="13" t="s">
        <v>199</v>
      </c>
      <c r="X20" s="13" t="s">
        <v>825</v>
      </c>
      <c r="Y20" s="13" t="s">
        <v>136</v>
      </c>
      <c r="Z20" s="12">
        <v>9.1999999999999993</v>
      </c>
      <c r="AA20" s="12">
        <v>8</v>
      </c>
      <c r="AB20" s="12">
        <v>10.199999999999999</v>
      </c>
      <c r="AC20" s="11" t="s">
        <v>136</v>
      </c>
      <c r="AD20" s="12">
        <v>-0.4</v>
      </c>
      <c r="AE20" s="12">
        <v>-0.8</v>
      </c>
      <c r="AF20" s="12">
        <v>0.2</v>
      </c>
      <c r="AG20" s="12">
        <v>-1.4</v>
      </c>
      <c r="AH20" s="12"/>
      <c r="AI20" s="11" t="s">
        <v>270</v>
      </c>
      <c r="AJ20" s="11" t="s">
        <v>269</v>
      </c>
      <c r="AK20" s="11" t="s">
        <v>160</v>
      </c>
      <c r="AL20" s="8"/>
      <c r="AM20" s="8" t="s">
        <v>965</v>
      </c>
      <c r="AN20" s="27" t="s">
        <v>966</v>
      </c>
    </row>
    <row r="21" spans="1:40" s="5" customFormat="1">
      <c r="A21" s="6">
        <v>45214</v>
      </c>
      <c r="B21" s="18" t="s">
        <v>921</v>
      </c>
      <c r="C21" s="8" t="s">
        <v>374</v>
      </c>
      <c r="D21" s="9">
        <v>7.5798611111111108E-2</v>
      </c>
      <c r="E21" s="8" t="s">
        <v>946</v>
      </c>
      <c r="F21" s="10">
        <v>12.8</v>
      </c>
      <c r="G21" s="10">
        <v>11.5</v>
      </c>
      <c r="H21" s="10">
        <v>12.3</v>
      </c>
      <c r="I21" s="10">
        <v>12.9</v>
      </c>
      <c r="J21" s="10">
        <v>13.4</v>
      </c>
      <c r="K21" s="10">
        <v>12.6</v>
      </c>
      <c r="L21" s="10">
        <v>12</v>
      </c>
      <c r="M21" s="10">
        <v>11</v>
      </c>
      <c r="N21" s="10">
        <v>11.4</v>
      </c>
      <c r="O21" s="22">
        <f t="shared" si="35"/>
        <v>36.6</v>
      </c>
      <c r="P21" s="22">
        <f t="shared" si="36"/>
        <v>38.9</v>
      </c>
      <c r="Q21" s="22">
        <f t="shared" si="37"/>
        <v>34.4</v>
      </c>
      <c r="R21" s="23">
        <f t="shared" si="38"/>
        <v>62.9</v>
      </c>
      <c r="S21" s="23">
        <f t="shared" si="39"/>
        <v>60.4</v>
      </c>
      <c r="T21" s="11" t="s">
        <v>196</v>
      </c>
      <c r="U21" s="11" t="s">
        <v>197</v>
      </c>
      <c r="V21" s="13" t="s">
        <v>811</v>
      </c>
      <c r="W21" s="13" t="s">
        <v>211</v>
      </c>
      <c r="X21" s="13" t="s">
        <v>358</v>
      </c>
      <c r="Y21" s="13" t="s">
        <v>136</v>
      </c>
      <c r="Z21" s="12">
        <v>13.2</v>
      </c>
      <c r="AA21" s="12">
        <v>11.7</v>
      </c>
      <c r="AB21" s="12">
        <v>8.6</v>
      </c>
      <c r="AC21" s="11" t="s">
        <v>159</v>
      </c>
      <c r="AD21" s="12">
        <v>1.2</v>
      </c>
      <c r="AE21" s="12">
        <v>-1.1000000000000001</v>
      </c>
      <c r="AF21" s="12">
        <v>0.2</v>
      </c>
      <c r="AG21" s="12">
        <v>-0.1</v>
      </c>
      <c r="AH21" s="12"/>
      <c r="AI21" s="11" t="s">
        <v>270</v>
      </c>
      <c r="AJ21" s="11" t="s">
        <v>270</v>
      </c>
      <c r="AK21" s="11" t="s">
        <v>159</v>
      </c>
      <c r="AL21" s="8"/>
      <c r="AM21" s="8" t="s">
        <v>984</v>
      </c>
      <c r="AN21" s="27" t="s">
        <v>985</v>
      </c>
    </row>
    <row r="22" spans="1:40" s="5" customFormat="1">
      <c r="A22" s="6">
        <v>45214</v>
      </c>
      <c r="B22" s="18" t="s">
        <v>142</v>
      </c>
      <c r="C22" s="8" t="s">
        <v>374</v>
      </c>
      <c r="D22" s="9">
        <v>7.4305555555555555E-2</v>
      </c>
      <c r="E22" s="8" t="s">
        <v>657</v>
      </c>
      <c r="F22" s="10">
        <v>12.4</v>
      </c>
      <c r="G22" s="10">
        <v>10.6</v>
      </c>
      <c r="H22" s="10">
        <v>11.4</v>
      </c>
      <c r="I22" s="10">
        <v>11.9</v>
      </c>
      <c r="J22" s="10">
        <v>12.7</v>
      </c>
      <c r="K22" s="10">
        <v>12.4</v>
      </c>
      <c r="L22" s="10">
        <v>11.9</v>
      </c>
      <c r="M22" s="10">
        <v>11.3</v>
      </c>
      <c r="N22" s="10">
        <v>12.4</v>
      </c>
      <c r="O22" s="22">
        <f t="shared" si="35"/>
        <v>34.4</v>
      </c>
      <c r="P22" s="22">
        <f t="shared" si="36"/>
        <v>37</v>
      </c>
      <c r="Q22" s="22">
        <f t="shared" si="37"/>
        <v>35.6</v>
      </c>
      <c r="R22" s="23">
        <f t="shared" si="38"/>
        <v>59</v>
      </c>
      <c r="S22" s="23">
        <f t="shared" si="39"/>
        <v>60.699999999999996</v>
      </c>
      <c r="T22" s="11" t="s">
        <v>192</v>
      </c>
      <c r="U22" s="11" t="s">
        <v>329</v>
      </c>
      <c r="V22" s="13" t="s">
        <v>232</v>
      </c>
      <c r="W22" s="13" t="s">
        <v>457</v>
      </c>
      <c r="X22" s="13" t="s">
        <v>185</v>
      </c>
      <c r="Y22" s="13" t="s">
        <v>136</v>
      </c>
      <c r="Z22" s="12">
        <v>13.2</v>
      </c>
      <c r="AA22" s="12">
        <v>11.7</v>
      </c>
      <c r="AB22" s="12">
        <v>8.6</v>
      </c>
      <c r="AC22" s="11" t="s">
        <v>159</v>
      </c>
      <c r="AD22" s="12">
        <v>1</v>
      </c>
      <c r="AE22" s="12" t="s">
        <v>267</v>
      </c>
      <c r="AF22" s="12">
        <v>1.1000000000000001</v>
      </c>
      <c r="AG22" s="12">
        <v>-0.1</v>
      </c>
      <c r="AH22" s="12"/>
      <c r="AI22" s="11" t="s">
        <v>271</v>
      </c>
      <c r="AJ22" s="11" t="s">
        <v>269</v>
      </c>
      <c r="AK22" s="11" t="s">
        <v>160</v>
      </c>
      <c r="AL22" s="8"/>
      <c r="AM22" s="8" t="s">
        <v>994</v>
      </c>
      <c r="AN22" s="27" t="s">
        <v>995</v>
      </c>
    </row>
    <row r="23" spans="1:40" s="5" customFormat="1">
      <c r="A23" s="6">
        <v>45220</v>
      </c>
      <c r="B23" s="18" t="s">
        <v>919</v>
      </c>
      <c r="C23" s="8" t="s">
        <v>182</v>
      </c>
      <c r="D23" s="9">
        <v>7.5046296296296292E-2</v>
      </c>
      <c r="E23" s="8" t="s">
        <v>1003</v>
      </c>
      <c r="F23" s="10">
        <v>12.6</v>
      </c>
      <c r="G23" s="10">
        <v>11.3</v>
      </c>
      <c r="H23" s="10">
        <v>11.6</v>
      </c>
      <c r="I23" s="10">
        <v>12</v>
      </c>
      <c r="J23" s="10">
        <v>12.7</v>
      </c>
      <c r="K23" s="10">
        <v>12.6</v>
      </c>
      <c r="L23" s="10">
        <v>12.6</v>
      </c>
      <c r="M23" s="10">
        <v>11.4</v>
      </c>
      <c r="N23" s="10">
        <v>11.6</v>
      </c>
      <c r="O23" s="22">
        <f t="shared" ref="O23" si="40">SUM(F23:H23)</f>
        <v>35.5</v>
      </c>
      <c r="P23" s="22">
        <f t="shared" ref="P23" si="41">SUM(I23:K23)</f>
        <v>37.299999999999997</v>
      </c>
      <c r="Q23" s="22">
        <f t="shared" ref="Q23" si="42">SUM(L23:N23)</f>
        <v>35.6</v>
      </c>
      <c r="R23" s="23">
        <f t="shared" ref="R23" si="43">SUM(F23:J23)</f>
        <v>60.2</v>
      </c>
      <c r="S23" s="23">
        <f t="shared" ref="S23" si="44">SUM(J23:N23)</f>
        <v>60.9</v>
      </c>
      <c r="T23" s="11" t="s">
        <v>180</v>
      </c>
      <c r="U23" s="11" t="s">
        <v>197</v>
      </c>
      <c r="V23" s="13" t="s">
        <v>201</v>
      </c>
      <c r="W23" s="13" t="s">
        <v>473</v>
      </c>
      <c r="X23" s="13" t="s">
        <v>825</v>
      </c>
      <c r="Y23" s="13" t="s">
        <v>136</v>
      </c>
      <c r="Z23" s="12">
        <v>10</v>
      </c>
      <c r="AA23" s="12">
        <v>8</v>
      </c>
      <c r="AB23" s="12">
        <v>9.4</v>
      </c>
      <c r="AC23" s="11" t="s">
        <v>159</v>
      </c>
      <c r="AD23" s="12" t="s">
        <v>268</v>
      </c>
      <c r="AE23" s="12" t="s">
        <v>267</v>
      </c>
      <c r="AF23" s="12">
        <v>0.6</v>
      </c>
      <c r="AG23" s="12">
        <v>-0.6</v>
      </c>
      <c r="AH23" s="12"/>
      <c r="AI23" s="11" t="s">
        <v>269</v>
      </c>
      <c r="AJ23" s="11" t="s">
        <v>270</v>
      </c>
      <c r="AK23" s="11" t="s">
        <v>159</v>
      </c>
      <c r="AL23" s="8"/>
      <c r="AM23" s="8" t="s">
        <v>1032</v>
      </c>
      <c r="AN23" s="27" t="s">
        <v>1033</v>
      </c>
    </row>
  </sheetData>
  <autoFilter ref="A1:AM3" xr:uid="{00000000-0009-0000-0000-000004000000}"/>
  <phoneticPr fontId="12"/>
  <conditionalFormatting sqref="F2:N2">
    <cfRule type="colorScale" priority="1622">
      <colorScale>
        <cfvo type="min"/>
        <cfvo type="percentile" val="50"/>
        <cfvo type="max"/>
        <color rgb="FFF8696B"/>
        <color rgb="FFFFEB84"/>
        <color rgb="FF63BE7B"/>
      </colorScale>
    </cfRule>
  </conditionalFormatting>
  <conditionalFormatting sqref="F3:N3">
    <cfRule type="colorScale" priority="842">
      <colorScale>
        <cfvo type="min"/>
        <cfvo type="percentile" val="50"/>
        <cfvo type="max"/>
        <color rgb="FFF8696B"/>
        <color rgb="FFFFEB84"/>
        <color rgb="FF63BE7B"/>
      </colorScale>
    </cfRule>
  </conditionalFormatting>
  <conditionalFormatting sqref="F4:N5">
    <cfRule type="colorScale" priority="83">
      <colorScale>
        <cfvo type="min"/>
        <cfvo type="percentile" val="50"/>
        <cfvo type="max"/>
        <color rgb="FFF8696B"/>
        <color rgb="FFFFEB84"/>
        <color rgb="FF63BE7B"/>
      </colorScale>
    </cfRule>
  </conditionalFormatting>
  <conditionalFormatting sqref="F6:N7">
    <cfRule type="colorScale" priority="46">
      <colorScale>
        <cfvo type="min"/>
        <cfvo type="percentile" val="50"/>
        <cfvo type="max"/>
        <color rgb="FFF8696B"/>
        <color rgb="FFFFEB84"/>
        <color rgb="FF63BE7B"/>
      </colorScale>
    </cfRule>
  </conditionalFormatting>
  <conditionalFormatting sqref="F8:N8">
    <cfRule type="colorScale" priority="40">
      <colorScale>
        <cfvo type="min"/>
        <cfvo type="percentile" val="50"/>
        <cfvo type="max"/>
        <color rgb="FFF8696B"/>
        <color rgb="FFFFEB84"/>
        <color rgb="FF63BE7B"/>
      </colorScale>
    </cfRule>
  </conditionalFormatting>
  <conditionalFormatting sqref="AC2:AC23">
    <cfRule type="containsText" dxfId="280" priority="55" operator="containsText" text="D">
      <formula>NOT(ISERROR(SEARCH("D",AC2)))</formula>
    </cfRule>
    <cfRule type="containsText" dxfId="279" priority="56" operator="containsText" text="S">
      <formula>NOT(ISERROR(SEARCH("S",AC2)))</formula>
    </cfRule>
    <cfRule type="containsText" dxfId="278" priority="57" operator="containsText" text="F">
      <formula>NOT(ISERROR(SEARCH("F",AC2)))</formula>
    </cfRule>
    <cfRule type="containsText" dxfId="277" priority="358" operator="containsText" text="A">
      <formula>NOT(ISERROR(SEARCH("A",AC2)))</formula>
    </cfRule>
  </conditionalFormatting>
  <conditionalFormatting sqref="AC2:AL5">
    <cfRule type="containsText" dxfId="276" priority="356" operator="containsText" text="E">
      <formula>NOT(ISERROR(SEARCH("E",AC2)))</formula>
    </cfRule>
    <cfRule type="containsText" dxfId="275" priority="357" operator="containsText" text="B">
      <formula>NOT(ISERROR(SEARCH("B",AC2)))</formula>
    </cfRule>
  </conditionalFormatting>
  <conditionalFormatting sqref="AC6:AL8">
    <cfRule type="containsText" dxfId="274" priority="41" operator="containsText" text="E">
      <formula>NOT(ISERROR(SEARCH("E",AC6)))</formula>
    </cfRule>
    <cfRule type="containsText" dxfId="273" priority="42" operator="containsText" text="B">
      <formula>NOT(ISERROR(SEARCH("B",AC6)))</formula>
    </cfRule>
  </conditionalFormatting>
  <conditionalFormatting sqref="AI3:AJ3">
    <cfRule type="containsText" dxfId="272" priority="848" operator="containsText" text="A">
      <formula>NOT(ISERROR(SEARCH("A",AI3)))</formula>
    </cfRule>
  </conditionalFormatting>
  <conditionalFormatting sqref="AI3:AJ8">
    <cfRule type="containsText" dxfId="271" priority="37" operator="containsText" text="E">
      <formula>NOT(ISERROR(SEARCH("E",AI3)))</formula>
    </cfRule>
    <cfRule type="containsText" dxfId="270" priority="38" operator="containsText" text="B">
      <formula>NOT(ISERROR(SEARCH("B",AI3)))</formula>
    </cfRule>
  </conditionalFormatting>
  <conditionalFormatting sqref="AI4:AJ8">
    <cfRule type="containsText" dxfId="269" priority="39" operator="containsText" text="A">
      <formula>NOT(ISERROR(SEARCH("A",AI4)))</formula>
    </cfRule>
  </conditionalFormatting>
  <conditionalFormatting sqref="AI2:AK2">
    <cfRule type="containsText" dxfId="268" priority="1197" operator="containsText" text="E">
      <formula>NOT(ISERROR(SEARCH("E",AI2)))</formula>
    </cfRule>
    <cfRule type="containsText" dxfId="267" priority="1198" operator="containsText" text="B">
      <formula>NOT(ISERROR(SEARCH("B",AI2)))</formula>
    </cfRule>
    <cfRule type="containsText" dxfId="266" priority="1199" operator="containsText" text="A">
      <formula>NOT(ISERROR(SEARCH("A",AI2)))</formula>
    </cfRule>
  </conditionalFormatting>
  <conditionalFormatting sqref="AK3:AK23">
    <cfRule type="containsText" dxfId="265" priority="843" operator="containsText" text="E">
      <formula>NOT(ISERROR(SEARCH("E",AK3)))</formula>
    </cfRule>
    <cfRule type="containsText" dxfId="264" priority="844" operator="containsText" text="B">
      <formula>NOT(ISERROR(SEARCH("B",AK3)))</formula>
    </cfRule>
    <cfRule type="containsText" dxfId="263" priority="845" operator="containsText" text="A">
      <formula>NOT(ISERROR(SEARCH("A",AK3)))</formula>
    </cfRule>
  </conditionalFormatting>
  <conditionalFormatting sqref="AL2:AL23">
    <cfRule type="containsText" dxfId="262" priority="790" operator="containsText" text="A">
      <formula>NOT(ISERROR(SEARCH("A",AL2)))</formula>
    </cfRule>
  </conditionalFormatting>
  <conditionalFormatting sqref="F9:N11">
    <cfRule type="colorScale" priority="34">
      <colorScale>
        <cfvo type="min"/>
        <cfvo type="percentile" val="50"/>
        <cfvo type="max"/>
        <color rgb="FFF8696B"/>
        <color rgb="FFFFEB84"/>
        <color rgb="FF63BE7B"/>
      </colorScale>
    </cfRule>
  </conditionalFormatting>
  <conditionalFormatting sqref="AC9:AL11">
    <cfRule type="containsText" dxfId="261" priority="35" operator="containsText" text="E">
      <formula>NOT(ISERROR(SEARCH("E",AC9)))</formula>
    </cfRule>
    <cfRule type="containsText" dxfId="260" priority="36" operator="containsText" text="B">
      <formula>NOT(ISERROR(SEARCH("B",AC9)))</formula>
    </cfRule>
  </conditionalFormatting>
  <conditionalFormatting sqref="AI9:AJ11">
    <cfRule type="containsText" dxfId="259" priority="31" operator="containsText" text="E">
      <formula>NOT(ISERROR(SEARCH("E",AI9)))</formula>
    </cfRule>
    <cfRule type="containsText" dxfId="258" priority="32" operator="containsText" text="B">
      <formula>NOT(ISERROR(SEARCH("B",AI9)))</formula>
    </cfRule>
  </conditionalFormatting>
  <conditionalFormatting sqref="AI9:AJ11">
    <cfRule type="containsText" dxfId="257" priority="33" operator="containsText" text="A">
      <formula>NOT(ISERROR(SEARCH("A",AI9)))</formula>
    </cfRule>
  </conditionalFormatting>
  <conditionalFormatting sqref="F12:N14">
    <cfRule type="colorScale" priority="28">
      <colorScale>
        <cfvo type="min"/>
        <cfvo type="percentile" val="50"/>
        <cfvo type="max"/>
        <color rgb="FFF8696B"/>
        <color rgb="FFFFEB84"/>
        <color rgb="FF63BE7B"/>
      </colorScale>
    </cfRule>
  </conditionalFormatting>
  <conditionalFormatting sqref="AC12:AL14">
    <cfRule type="containsText" dxfId="256" priority="29" operator="containsText" text="E">
      <formula>NOT(ISERROR(SEARCH("E",AC12)))</formula>
    </cfRule>
    <cfRule type="containsText" dxfId="255" priority="30" operator="containsText" text="B">
      <formula>NOT(ISERROR(SEARCH("B",AC12)))</formula>
    </cfRule>
  </conditionalFormatting>
  <conditionalFormatting sqref="AI12:AJ14">
    <cfRule type="containsText" dxfId="254" priority="25" operator="containsText" text="E">
      <formula>NOT(ISERROR(SEARCH("E",AI12)))</formula>
    </cfRule>
    <cfRule type="containsText" dxfId="253" priority="26" operator="containsText" text="B">
      <formula>NOT(ISERROR(SEARCH("B",AI12)))</formula>
    </cfRule>
  </conditionalFormatting>
  <conditionalFormatting sqref="AI12:AJ14">
    <cfRule type="containsText" dxfId="252" priority="27" operator="containsText" text="A">
      <formula>NOT(ISERROR(SEARCH("A",AI12)))</formula>
    </cfRule>
  </conditionalFormatting>
  <conditionalFormatting sqref="F15:N16">
    <cfRule type="colorScale" priority="22">
      <colorScale>
        <cfvo type="min"/>
        <cfvo type="percentile" val="50"/>
        <cfvo type="max"/>
        <color rgb="FFF8696B"/>
        <color rgb="FFFFEB84"/>
        <color rgb="FF63BE7B"/>
      </colorScale>
    </cfRule>
  </conditionalFormatting>
  <conditionalFormatting sqref="AC15:AL16">
    <cfRule type="containsText" dxfId="251" priority="23" operator="containsText" text="E">
      <formula>NOT(ISERROR(SEARCH("E",AC15)))</formula>
    </cfRule>
    <cfRule type="containsText" dxfId="250" priority="24" operator="containsText" text="B">
      <formula>NOT(ISERROR(SEARCH("B",AC15)))</formula>
    </cfRule>
  </conditionalFormatting>
  <conditionalFormatting sqref="AI15:AJ16">
    <cfRule type="containsText" dxfId="249" priority="19" operator="containsText" text="E">
      <formula>NOT(ISERROR(SEARCH("E",AI15)))</formula>
    </cfRule>
    <cfRule type="containsText" dxfId="248" priority="20" operator="containsText" text="B">
      <formula>NOT(ISERROR(SEARCH("B",AI15)))</formula>
    </cfRule>
  </conditionalFormatting>
  <conditionalFormatting sqref="AI15:AJ16">
    <cfRule type="containsText" dxfId="247" priority="21" operator="containsText" text="A">
      <formula>NOT(ISERROR(SEARCH("A",AI15)))</formula>
    </cfRule>
  </conditionalFormatting>
  <conditionalFormatting sqref="F17:N19">
    <cfRule type="colorScale" priority="16">
      <colorScale>
        <cfvo type="min"/>
        <cfvo type="percentile" val="50"/>
        <cfvo type="max"/>
        <color rgb="FFF8696B"/>
        <color rgb="FFFFEB84"/>
        <color rgb="FF63BE7B"/>
      </colorScale>
    </cfRule>
  </conditionalFormatting>
  <conditionalFormatting sqref="AC17:AL19">
    <cfRule type="containsText" dxfId="246" priority="17" operator="containsText" text="E">
      <formula>NOT(ISERROR(SEARCH("E",AC17)))</formula>
    </cfRule>
    <cfRule type="containsText" dxfId="245" priority="18" operator="containsText" text="B">
      <formula>NOT(ISERROR(SEARCH("B",AC17)))</formula>
    </cfRule>
  </conditionalFormatting>
  <conditionalFormatting sqref="AI17:AJ19">
    <cfRule type="containsText" dxfId="244" priority="13" operator="containsText" text="E">
      <formula>NOT(ISERROR(SEARCH("E",AI17)))</formula>
    </cfRule>
    <cfRule type="containsText" dxfId="243" priority="14" operator="containsText" text="B">
      <formula>NOT(ISERROR(SEARCH("B",AI17)))</formula>
    </cfRule>
  </conditionalFormatting>
  <conditionalFormatting sqref="AI17:AJ19">
    <cfRule type="containsText" dxfId="242" priority="15" operator="containsText" text="A">
      <formula>NOT(ISERROR(SEARCH("A",AI17)))</formula>
    </cfRule>
  </conditionalFormatting>
  <conditionalFormatting sqref="F20:N22">
    <cfRule type="colorScale" priority="10">
      <colorScale>
        <cfvo type="min"/>
        <cfvo type="percentile" val="50"/>
        <cfvo type="max"/>
        <color rgb="FFF8696B"/>
        <color rgb="FFFFEB84"/>
        <color rgb="FF63BE7B"/>
      </colorScale>
    </cfRule>
  </conditionalFormatting>
  <conditionalFormatting sqref="AC20:AL22">
    <cfRule type="containsText" dxfId="241" priority="11" operator="containsText" text="E">
      <formula>NOT(ISERROR(SEARCH("E",AC20)))</formula>
    </cfRule>
    <cfRule type="containsText" dxfId="240" priority="12" operator="containsText" text="B">
      <formula>NOT(ISERROR(SEARCH("B",AC20)))</formula>
    </cfRule>
  </conditionalFormatting>
  <conditionalFormatting sqref="AI20:AJ22">
    <cfRule type="containsText" dxfId="239" priority="7" operator="containsText" text="E">
      <formula>NOT(ISERROR(SEARCH("E",AI20)))</formula>
    </cfRule>
    <cfRule type="containsText" dxfId="238" priority="8" operator="containsText" text="B">
      <formula>NOT(ISERROR(SEARCH("B",AI20)))</formula>
    </cfRule>
  </conditionalFormatting>
  <conditionalFormatting sqref="AI20:AJ22">
    <cfRule type="containsText" dxfId="237" priority="9" operator="containsText" text="A">
      <formula>NOT(ISERROR(SEARCH("A",AI20)))</formula>
    </cfRule>
  </conditionalFormatting>
  <conditionalFormatting sqref="F23:N23">
    <cfRule type="colorScale" priority="4">
      <colorScale>
        <cfvo type="min"/>
        <cfvo type="percentile" val="50"/>
        <cfvo type="max"/>
        <color rgb="FFF8696B"/>
        <color rgb="FFFFEB84"/>
        <color rgb="FF63BE7B"/>
      </colorScale>
    </cfRule>
  </conditionalFormatting>
  <conditionalFormatting sqref="AC23:AL23">
    <cfRule type="containsText" dxfId="15" priority="5" operator="containsText" text="E">
      <formula>NOT(ISERROR(SEARCH("E",AC23)))</formula>
    </cfRule>
    <cfRule type="containsText" dxfId="14" priority="6" operator="containsText" text="B">
      <formula>NOT(ISERROR(SEARCH("B",AC23)))</formula>
    </cfRule>
  </conditionalFormatting>
  <conditionalFormatting sqref="AI23:AJ23">
    <cfRule type="containsText" dxfId="13" priority="1" operator="containsText" text="E">
      <formula>NOT(ISERROR(SEARCH("E",AI23)))</formula>
    </cfRule>
    <cfRule type="containsText" dxfId="12" priority="2" operator="containsText" text="B">
      <formula>NOT(ISERROR(SEARCH("B",AI23)))</formula>
    </cfRule>
  </conditionalFormatting>
  <conditionalFormatting sqref="AI23:AJ23">
    <cfRule type="containsText" dxfId="11" priority="3" operator="containsText" text="A">
      <formula>NOT(ISERROR(SEARCH("A",AI23)))</formula>
    </cfRule>
  </conditionalFormatting>
  <dataValidations count="1">
    <dataValidation type="list" allowBlank="1" showInputMessage="1" showErrorMessage="1" sqref="AL2:AL2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O20:S22 O23:S2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20"/>
  <sheetViews>
    <sheetView zoomScaleNormal="100" workbookViewId="0">
      <pane xSplit="5" ySplit="1" topLeftCell="S2" activePane="bottomRight" state="frozen"/>
      <selection activeCell="E24" sqref="E24"/>
      <selection pane="topRight" activeCell="E24" sqref="E24"/>
      <selection pane="bottomLeft" activeCell="E24" sqref="E24"/>
      <selection pane="bottomRight" activeCell="AO28" sqref="AO2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 si="0">SUM(F2:H2)</f>
        <v>35.200000000000003</v>
      </c>
      <c r="Q2" s="22">
        <f t="shared" ref="Q2" si="1">SUM(I2:L2)</f>
        <v>49.6</v>
      </c>
      <c r="R2" s="22">
        <f t="shared" ref="R2" si="2">SUM(M2:O2)</f>
        <v>36.1</v>
      </c>
      <c r="S2" s="23">
        <f t="shared" ref="S2" si="3">SUM(F2:J2)</f>
        <v>59.8</v>
      </c>
      <c r="T2" s="23">
        <f t="shared" ref="T2"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ref="P3" si="5">SUM(F3:H3)</f>
        <v>36.200000000000003</v>
      </c>
      <c r="Q3" s="22">
        <f t="shared" ref="Q3" si="6">SUM(I3:L3)</f>
        <v>49</v>
      </c>
      <c r="R3" s="22">
        <f t="shared" ref="R3" si="7">SUM(M3:O3)</f>
        <v>35.6</v>
      </c>
      <c r="S3" s="23">
        <f t="shared" ref="S3" si="8">SUM(F3:J3)</f>
        <v>60.400000000000006</v>
      </c>
      <c r="T3" s="23">
        <f t="shared" ref="T3" si="9">SUM(K3:O3)</f>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ref="P4:P5" si="10">SUM(F4:H4)</f>
        <v>35.799999999999997</v>
      </c>
      <c r="Q4" s="22">
        <f t="shared" ref="Q4:Q5" si="11">SUM(I4:L4)</f>
        <v>48.900000000000006</v>
      </c>
      <c r="R4" s="22">
        <f t="shared" ref="R4:R5" si="12">SUM(M4:O4)</f>
        <v>34.1</v>
      </c>
      <c r="S4" s="23">
        <f t="shared" ref="S4:S5" si="13">SUM(F4:J4)</f>
        <v>60.399999999999991</v>
      </c>
      <c r="T4" s="23">
        <f t="shared" ref="T4:T5" si="14">SUM(K4:O4)</f>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10"/>
        <v>36.5</v>
      </c>
      <c r="Q5" s="22">
        <f t="shared" si="11"/>
        <v>50.8</v>
      </c>
      <c r="R5" s="22">
        <f t="shared" si="12"/>
        <v>36.300000000000004</v>
      </c>
      <c r="S5" s="23">
        <f t="shared" si="13"/>
        <v>62.1</v>
      </c>
      <c r="T5" s="23">
        <f t="shared" si="1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ref="P6:P8" si="15">SUM(F6:H6)</f>
        <v>35.799999999999997</v>
      </c>
      <c r="Q6" s="22">
        <f t="shared" ref="Q6:Q8" si="16">SUM(I6:L6)</f>
        <v>50.3</v>
      </c>
      <c r="R6" s="22">
        <f t="shared" ref="R6:R8" si="17">SUM(M6:O6)</f>
        <v>34.200000000000003</v>
      </c>
      <c r="S6" s="23">
        <f t="shared" ref="S6:S8" si="18">SUM(F6:J6)</f>
        <v>61.3</v>
      </c>
      <c r="T6" s="23">
        <f t="shared" ref="T6:T8" si="19">SUM(K6:O6)</f>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15"/>
        <v>36</v>
      </c>
      <c r="Q7" s="22">
        <f t="shared" si="16"/>
        <v>50.2</v>
      </c>
      <c r="R7" s="22">
        <f t="shared" si="17"/>
        <v>33.700000000000003</v>
      </c>
      <c r="S7" s="23">
        <f t="shared" si="18"/>
        <v>61.1</v>
      </c>
      <c r="T7" s="23">
        <f t="shared" si="19"/>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15"/>
        <v>35.799999999999997</v>
      </c>
      <c r="Q8" s="22">
        <f t="shared" si="16"/>
        <v>48.499999999999993</v>
      </c>
      <c r="R8" s="22">
        <f t="shared" si="17"/>
        <v>37.700000000000003</v>
      </c>
      <c r="S8" s="23">
        <f t="shared" si="18"/>
        <v>60.2</v>
      </c>
      <c r="T8" s="23">
        <f t="shared" si="19"/>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ref="P9:P10" si="20">SUM(F9:H9)</f>
        <v>36.9</v>
      </c>
      <c r="Q9" s="22">
        <f t="shared" ref="Q9:Q10" si="21">SUM(I9:L9)</f>
        <v>47.099999999999994</v>
      </c>
      <c r="R9" s="22">
        <f t="shared" ref="R9:R10" si="22">SUM(M9:O9)</f>
        <v>34.9</v>
      </c>
      <c r="S9" s="23">
        <f t="shared" ref="S9:S10" si="23">SUM(F9:J9)</f>
        <v>60.899999999999991</v>
      </c>
      <c r="T9" s="23">
        <f t="shared" ref="T9:T10" si="24">SUM(K9:O9)</f>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20"/>
        <v>34.700000000000003</v>
      </c>
      <c r="Q10" s="22">
        <f t="shared" si="21"/>
        <v>50.000000000000007</v>
      </c>
      <c r="R10" s="22">
        <f t="shared" si="22"/>
        <v>35.9</v>
      </c>
      <c r="S10" s="23">
        <f t="shared" si="23"/>
        <v>58.8</v>
      </c>
      <c r="T10" s="23">
        <f t="shared" si="2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ref="P11:P12" si="25">SUM(F11:H11)</f>
        <v>35.799999999999997</v>
      </c>
      <c r="Q11" s="22">
        <f t="shared" ref="Q11:Q12" si="26">SUM(I11:L11)</f>
        <v>48</v>
      </c>
      <c r="R11" s="22">
        <f t="shared" ref="R11:R12" si="27">SUM(M11:O11)</f>
        <v>34.9</v>
      </c>
      <c r="S11" s="23">
        <f t="shared" ref="S11:S12" si="28">SUM(F11:J11)</f>
        <v>60</v>
      </c>
      <c r="T11" s="23">
        <f t="shared" ref="T11:T12" si="29">SUM(K11:O11)</f>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25"/>
        <v>36.5</v>
      </c>
      <c r="Q12" s="22">
        <f t="shared" si="26"/>
        <v>50</v>
      </c>
      <c r="R12" s="22">
        <f t="shared" si="27"/>
        <v>33.800000000000004</v>
      </c>
      <c r="S12" s="23">
        <f t="shared" si="28"/>
        <v>61.5</v>
      </c>
      <c r="T12" s="23">
        <f t="shared" si="29"/>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ref="P13:P14" si="30">SUM(F13:H13)</f>
        <v>37.200000000000003</v>
      </c>
      <c r="Q13" s="22">
        <f t="shared" ref="Q13:Q14" si="31">SUM(I13:L13)</f>
        <v>50.000000000000007</v>
      </c>
      <c r="R13" s="22">
        <f t="shared" ref="R13:R14" si="32">SUM(M13:O13)</f>
        <v>35.1</v>
      </c>
      <c r="S13" s="23">
        <f t="shared" ref="S13:S14" si="33">SUM(F13:J13)</f>
        <v>62.4</v>
      </c>
      <c r="T13" s="23">
        <f t="shared" ref="T13:T14" si="34">SUM(K13:O13)</f>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2" t="s">
        <v>374</v>
      </c>
      <c r="D14" s="9">
        <v>8.6863425925925927E-2</v>
      </c>
      <c r="E14" s="8" t="s">
        <v>843</v>
      </c>
      <c r="F14" s="10">
        <v>12.7</v>
      </c>
      <c r="G14" s="10">
        <v>11.6</v>
      </c>
      <c r="H14" s="10">
        <v>13.8</v>
      </c>
      <c r="I14" s="10">
        <v>13.9</v>
      </c>
      <c r="J14" s="10">
        <v>13.3</v>
      </c>
      <c r="K14" s="10">
        <v>13.2</v>
      </c>
      <c r="L14" s="10">
        <v>12.6</v>
      </c>
      <c r="M14" s="10">
        <v>12.1</v>
      </c>
      <c r="N14" s="10">
        <v>11</v>
      </c>
      <c r="O14" s="10">
        <v>11.3</v>
      </c>
      <c r="P14" s="22">
        <f t="shared" si="30"/>
        <v>38.099999999999994</v>
      </c>
      <c r="Q14" s="22">
        <f t="shared" si="31"/>
        <v>53.000000000000007</v>
      </c>
      <c r="R14" s="22">
        <f t="shared" si="32"/>
        <v>34.400000000000006</v>
      </c>
      <c r="S14" s="23">
        <f t="shared" si="33"/>
        <v>65.3</v>
      </c>
      <c r="T14" s="23">
        <f t="shared" si="3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row r="15" spans="1:41" s="5" customFormat="1">
      <c r="A15" s="6">
        <v>45213</v>
      </c>
      <c r="B15" s="7" t="s">
        <v>140</v>
      </c>
      <c r="C15" s="42" t="s">
        <v>182</v>
      </c>
      <c r="D15" s="9">
        <v>8.3437499999999998E-2</v>
      </c>
      <c r="E15" s="8" t="s">
        <v>937</v>
      </c>
      <c r="F15" s="10">
        <v>12.8</v>
      </c>
      <c r="G15" s="10">
        <v>11.8</v>
      </c>
      <c r="H15" s="10">
        <v>13.2</v>
      </c>
      <c r="I15" s="10">
        <v>12.9</v>
      </c>
      <c r="J15" s="10">
        <v>12.5</v>
      </c>
      <c r="K15" s="10">
        <v>12.7</v>
      </c>
      <c r="L15" s="10">
        <v>11.6</v>
      </c>
      <c r="M15" s="10">
        <v>11.1</v>
      </c>
      <c r="N15" s="10">
        <v>10.9</v>
      </c>
      <c r="O15" s="10">
        <v>11.4</v>
      </c>
      <c r="P15" s="22">
        <f t="shared" ref="P15:P17" si="35">SUM(F15:H15)</f>
        <v>37.799999999999997</v>
      </c>
      <c r="Q15" s="22">
        <f t="shared" ref="Q15:Q17" si="36">SUM(I15:L15)</f>
        <v>49.699999999999996</v>
      </c>
      <c r="R15" s="22">
        <f t="shared" ref="R15:R17" si="37">SUM(M15:O15)</f>
        <v>33.4</v>
      </c>
      <c r="S15" s="23">
        <f t="shared" ref="S15:S17" si="38">SUM(F15:J15)</f>
        <v>63.199999999999996</v>
      </c>
      <c r="T15" s="23">
        <f t="shared" ref="T15:T17" si="39">SUM(K15:O15)</f>
        <v>57.699999999999996</v>
      </c>
      <c r="U15" s="11" t="s">
        <v>458</v>
      </c>
      <c r="V15" s="11" t="s">
        <v>197</v>
      </c>
      <c r="W15" s="13" t="s">
        <v>201</v>
      </c>
      <c r="X15" s="13" t="s">
        <v>358</v>
      </c>
      <c r="Y15" s="13" t="s">
        <v>338</v>
      </c>
      <c r="Z15" s="13" t="s">
        <v>136</v>
      </c>
      <c r="AA15" s="12">
        <v>9.1999999999999993</v>
      </c>
      <c r="AB15" s="12">
        <v>8</v>
      </c>
      <c r="AC15" s="12">
        <v>10.199999999999999</v>
      </c>
      <c r="AD15" s="11" t="s">
        <v>136</v>
      </c>
      <c r="AE15" s="12">
        <v>1.1000000000000001</v>
      </c>
      <c r="AF15" s="12">
        <v>-1.1000000000000001</v>
      </c>
      <c r="AG15" s="12">
        <v>1.6</v>
      </c>
      <c r="AH15" s="12">
        <v>-1.6</v>
      </c>
      <c r="AI15" s="12"/>
      <c r="AJ15" s="11" t="s">
        <v>274</v>
      </c>
      <c r="AK15" s="11" t="s">
        <v>269</v>
      </c>
      <c r="AL15" s="11" t="s">
        <v>160</v>
      </c>
      <c r="AM15" s="8"/>
      <c r="AN15" s="8" t="s">
        <v>969</v>
      </c>
      <c r="AO15" s="27" t="s">
        <v>970</v>
      </c>
    </row>
    <row r="16" spans="1:41" s="5" customFormat="1">
      <c r="A16" s="6">
        <v>45214</v>
      </c>
      <c r="B16" s="7" t="s">
        <v>919</v>
      </c>
      <c r="C16" s="42" t="s">
        <v>374</v>
      </c>
      <c r="D16" s="9">
        <v>8.4803240740740748E-2</v>
      </c>
      <c r="E16" s="8" t="s">
        <v>924</v>
      </c>
      <c r="F16" s="10">
        <v>12.8</v>
      </c>
      <c r="G16" s="10">
        <v>11.5</v>
      </c>
      <c r="H16" s="10">
        <v>13.5</v>
      </c>
      <c r="I16" s="10">
        <v>13.1</v>
      </c>
      <c r="J16" s="10">
        <v>11.7</v>
      </c>
      <c r="K16" s="10">
        <v>12.5</v>
      </c>
      <c r="L16" s="10">
        <v>12.5</v>
      </c>
      <c r="M16" s="10">
        <v>12</v>
      </c>
      <c r="N16" s="10">
        <v>11.4</v>
      </c>
      <c r="O16" s="10">
        <v>11.7</v>
      </c>
      <c r="P16" s="22">
        <f t="shared" si="35"/>
        <v>37.799999999999997</v>
      </c>
      <c r="Q16" s="22">
        <f t="shared" si="36"/>
        <v>49.8</v>
      </c>
      <c r="R16" s="22">
        <f t="shared" si="37"/>
        <v>35.099999999999994</v>
      </c>
      <c r="S16" s="23">
        <f t="shared" si="38"/>
        <v>62.599999999999994</v>
      </c>
      <c r="T16" s="23">
        <f t="shared" si="39"/>
        <v>60.099999999999994</v>
      </c>
      <c r="U16" s="11" t="s">
        <v>196</v>
      </c>
      <c r="V16" s="11" t="s">
        <v>197</v>
      </c>
      <c r="W16" s="13" t="s">
        <v>244</v>
      </c>
      <c r="X16" s="13" t="s">
        <v>244</v>
      </c>
      <c r="Y16" s="13" t="s">
        <v>647</v>
      </c>
      <c r="Z16" s="13" t="s">
        <v>136</v>
      </c>
      <c r="AA16" s="12">
        <v>13.2</v>
      </c>
      <c r="AB16" s="12">
        <v>11.7</v>
      </c>
      <c r="AC16" s="12">
        <v>8.6</v>
      </c>
      <c r="AD16" s="11" t="s">
        <v>159</v>
      </c>
      <c r="AE16" s="12">
        <v>0.9</v>
      </c>
      <c r="AF16" s="12">
        <v>-0.7</v>
      </c>
      <c r="AG16" s="12">
        <v>0.3</v>
      </c>
      <c r="AH16" s="12">
        <v>-0.1</v>
      </c>
      <c r="AI16" s="12"/>
      <c r="AJ16" s="11" t="s">
        <v>270</v>
      </c>
      <c r="AK16" s="11" t="s">
        <v>269</v>
      </c>
      <c r="AL16" s="11" t="s">
        <v>160</v>
      </c>
      <c r="AM16" s="8"/>
      <c r="AN16" s="8" t="s">
        <v>980</v>
      </c>
      <c r="AO16" s="27" t="s">
        <v>981</v>
      </c>
    </row>
    <row r="17" spans="1:41" s="5" customFormat="1">
      <c r="A17" s="6">
        <v>45214</v>
      </c>
      <c r="B17" s="17" t="s">
        <v>437</v>
      </c>
      <c r="C17" s="42" t="s">
        <v>370</v>
      </c>
      <c r="D17" s="9">
        <v>8.4039351851851851E-2</v>
      </c>
      <c r="E17" s="8" t="s">
        <v>925</v>
      </c>
      <c r="F17" s="10">
        <v>12.2</v>
      </c>
      <c r="G17" s="10">
        <v>11.1</v>
      </c>
      <c r="H17" s="10">
        <v>13.1</v>
      </c>
      <c r="I17" s="10">
        <v>13</v>
      </c>
      <c r="J17" s="10">
        <v>12.5</v>
      </c>
      <c r="K17" s="10">
        <v>12.9</v>
      </c>
      <c r="L17" s="10">
        <v>12.3</v>
      </c>
      <c r="M17" s="10">
        <v>11.6</v>
      </c>
      <c r="N17" s="10">
        <v>11</v>
      </c>
      <c r="O17" s="10">
        <v>11.4</v>
      </c>
      <c r="P17" s="22">
        <f t="shared" si="35"/>
        <v>36.4</v>
      </c>
      <c r="Q17" s="22">
        <f t="shared" si="36"/>
        <v>50.7</v>
      </c>
      <c r="R17" s="22">
        <f t="shared" si="37"/>
        <v>34</v>
      </c>
      <c r="S17" s="23">
        <f t="shared" si="38"/>
        <v>61.9</v>
      </c>
      <c r="T17" s="23">
        <f t="shared" si="39"/>
        <v>59.2</v>
      </c>
      <c r="U17" s="11" t="s">
        <v>458</v>
      </c>
      <c r="V17" s="11" t="s">
        <v>197</v>
      </c>
      <c r="W17" s="13" t="s">
        <v>232</v>
      </c>
      <c r="X17" s="13" t="s">
        <v>218</v>
      </c>
      <c r="Y17" s="13" t="s">
        <v>222</v>
      </c>
      <c r="Z17" s="13" t="s">
        <v>136</v>
      </c>
      <c r="AA17" s="12">
        <v>13.2</v>
      </c>
      <c r="AB17" s="12">
        <v>11.7</v>
      </c>
      <c r="AC17" s="12">
        <v>8.6</v>
      </c>
      <c r="AD17" s="11" t="s">
        <v>159</v>
      </c>
      <c r="AE17" s="12">
        <v>2.7</v>
      </c>
      <c r="AF17" s="12">
        <v>-1</v>
      </c>
      <c r="AG17" s="12">
        <v>1.8</v>
      </c>
      <c r="AH17" s="12">
        <v>-0.1</v>
      </c>
      <c r="AI17" s="12"/>
      <c r="AJ17" s="11" t="s">
        <v>274</v>
      </c>
      <c r="AK17" s="11" t="s">
        <v>186</v>
      </c>
      <c r="AL17" s="11" t="s">
        <v>159</v>
      </c>
      <c r="AM17" s="8"/>
      <c r="AN17" s="8"/>
      <c r="AO17" s="27"/>
    </row>
    <row r="18" spans="1:41" s="5" customFormat="1">
      <c r="A18" s="6">
        <v>45220</v>
      </c>
      <c r="B18" s="7" t="s">
        <v>139</v>
      </c>
      <c r="C18" s="42" t="s">
        <v>182</v>
      </c>
      <c r="D18" s="9">
        <v>8.340277777777777E-2</v>
      </c>
      <c r="E18" s="8" t="s">
        <v>1012</v>
      </c>
      <c r="F18" s="10">
        <v>12.6</v>
      </c>
      <c r="G18" s="10">
        <v>11.5</v>
      </c>
      <c r="H18" s="10">
        <v>12.7</v>
      </c>
      <c r="I18" s="10">
        <v>12</v>
      </c>
      <c r="J18" s="10">
        <v>11.9</v>
      </c>
      <c r="K18" s="10">
        <v>12.2</v>
      </c>
      <c r="L18" s="10">
        <v>12.1</v>
      </c>
      <c r="M18" s="10">
        <v>11.9</v>
      </c>
      <c r="N18" s="10">
        <v>11.6</v>
      </c>
      <c r="O18" s="10">
        <v>12.3</v>
      </c>
      <c r="P18" s="22">
        <f t="shared" ref="P18:P19" si="40">SUM(F18:H18)</f>
        <v>36.799999999999997</v>
      </c>
      <c r="Q18" s="22">
        <f t="shared" ref="Q18:Q19" si="41">SUM(I18:L18)</f>
        <v>48.199999999999996</v>
      </c>
      <c r="R18" s="22">
        <f t="shared" ref="R18:R19" si="42">SUM(M18:O18)</f>
        <v>35.799999999999997</v>
      </c>
      <c r="S18" s="23">
        <f t="shared" ref="S18:S19" si="43">SUM(F18:J18)</f>
        <v>60.699999999999996</v>
      </c>
      <c r="T18" s="23">
        <f t="shared" ref="T18:T19" si="44">SUM(K18:O18)</f>
        <v>60.099999999999994</v>
      </c>
      <c r="U18" s="11" t="s">
        <v>180</v>
      </c>
      <c r="V18" s="11" t="s">
        <v>181</v>
      </c>
      <c r="W18" s="13" t="s">
        <v>244</v>
      </c>
      <c r="X18" s="13" t="s">
        <v>232</v>
      </c>
      <c r="Y18" s="13" t="s">
        <v>449</v>
      </c>
      <c r="Z18" s="13" t="s">
        <v>136</v>
      </c>
      <c r="AA18" s="12">
        <v>10</v>
      </c>
      <c r="AB18" s="12">
        <v>8</v>
      </c>
      <c r="AC18" s="12">
        <v>9.4</v>
      </c>
      <c r="AD18" s="11" t="s">
        <v>163</v>
      </c>
      <c r="AE18" s="12">
        <v>0.2</v>
      </c>
      <c r="AF18" s="12">
        <v>-0.2</v>
      </c>
      <c r="AG18" s="12">
        <v>1</v>
      </c>
      <c r="AH18" s="12">
        <v>-1</v>
      </c>
      <c r="AI18" s="12"/>
      <c r="AJ18" s="11" t="s">
        <v>271</v>
      </c>
      <c r="AK18" s="11" t="s">
        <v>269</v>
      </c>
      <c r="AL18" s="11" t="s">
        <v>160</v>
      </c>
      <c r="AM18" s="8"/>
      <c r="AN18" s="8" t="s">
        <v>1042</v>
      </c>
      <c r="AO18" s="27" t="s">
        <v>1043</v>
      </c>
    </row>
    <row r="19" spans="1:41" s="5" customFormat="1">
      <c r="A19" s="6">
        <v>45221</v>
      </c>
      <c r="B19" s="7" t="s">
        <v>792</v>
      </c>
      <c r="C19" s="42" t="s">
        <v>182</v>
      </c>
      <c r="D19" s="9">
        <v>8.413194444444444E-2</v>
      </c>
      <c r="E19" s="47" t="s">
        <v>1000</v>
      </c>
      <c r="F19" s="10">
        <v>12.8</v>
      </c>
      <c r="G19" s="10">
        <v>11.2</v>
      </c>
      <c r="H19" s="10">
        <v>12.6</v>
      </c>
      <c r="I19" s="10">
        <v>12.2</v>
      </c>
      <c r="J19" s="10">
        <v>12.3</v>
      </c>
      <c r="K19" s="10">
        <v>12.9</v>
      </c>
      <c r="L19" s="10">
        <v>12.2</v>
      </c>
      <c r="M19" s="10">
        <v>11.6</v>
      </c>
      <c r="N19" s="10">
        <v>11.9</v>
      </c>
      <c r="O19" s="10">
        <v>12.2</v>
      </c>
      <c r="P19" s="22">
        <f t="shared" si="40"/>
        <v>36.6</v>
      </c>
      <c r="Q19" s="22">
        <f t="shared" si="41"/>
        <v>49.599999999999994</v>
      </c>
      <c r="R19" s="22">
        <f t="shared" si="42"/>
        <v>35.700000000000003</v>
      </c>
      <c r="S19" s="23">
        <f t="shared" si="43"/>
        <v>61.099999999999994</v>
      </c>
      <c r="T19" s="23">
        <f t="shared" si="44"/>
        <v>60.8</v>
      </c>
      <c r="U19" s="11" t="s">
        <v>196</v>
      </c>
      <c r="V19" s="11" t="s">
        <v>181</v>
      </c>
      <c r="W19" s="13" t="s">
        <v>218</v>
      </c>
      <c r="X19" s="13" t="s">
        <v>814</v>
      </c>
      <c r="Y19" s="13" t="s">
        <v>811</v>
      </c>
      <c r="Z19" s="13" t="s">
        <v>136</v>
      </c>
      <c r="AA19" s="12">
        <v>10</v>
      </c>
      <c r="AB19" s="12">
        <v>8.6999999999999993</v>
      </c>
      <c r="AC19" s="12">
        <v>9.8000000000000007</v>
      </c>
      <c r="AD19" s="11" t="s">
        <v>163</v>
      </c>
      <c r="AE19" s="12">
        <v>0.1</v>
      </c>
      <c r="AF19" s="12">
        <v>-0.3</v>
      </c>
      <c r="AG19" s="12">
        <v>1.4</v>
      </c>
      <c r="AH19" s="12">
        <v>-1.6</v>
      </c>
      <c r="AI19" s="12"/>
      <c r="AJ19" s="11" t="s">
        <v>271</v>
      </c>
      <c r="AK19" s="11" t="s">
        <v>270</v>
      </c>
      <c r="AL19" s="11" t="s">
        <v>163</v>
      </c>
      <c r="AM19" s="8"/>
      <c r="AN19" s="8" t="s">
        <v>1058</v>
      </c>
      <c r="AO19" s="27" t="s">
        <v>1059</v>
      </c>
    </row>
    <row r="20" spans="1:41" s="5" customFormat="1">
      <c r="A20" s="6">
        <v>45221</v>
      </c>
      <c r="B20" s="7" t="s">
        <v>921</v>
      </c>
      <c r="C20" s="42" t="s">
        <v>182</v>
      </c>
      <c r="D20" s="9">
        <v>8.4074074074074079E-2</v>
      </c>
      <c r="E20" s="8" t="s">
        <v>1021</v>
      </c>
      <c r="F20" s="10">
        <v>12.7</v>
      </c>
      <c r="G20" s="10">
        <v>10.7</v>
      </c>
      <c r="H20" s="10">
        <v>12.9</v>
      </c>
      <c r="I20" s="10">
        <v>12.9</v>
      </c>
      <c r="J20" s="10">
        <v>12.3</v>
      </c>
      <c r="K20" s="10">
        <v>12.6</v>
      </c>
      <c r="L20" s="10">
        <v>12.1</v>
      </c>
      <c r="M20" s="10">
        <v>11.8</v>
      </c>
      <c r="N20" s="10">
        <v>11.7</v>
      </c>
      <c r="O20" s="10">
        <v>11.7</v>
      </c>
      <c r="P20" s="22">
        <f t="shared" ref="P20" si="45">SUM(F20:H20)</f>
        <v>36.299999999999997</v>
      </c>
      <c r="Q20" s="22">
        <f t="shared" ref="Q20" si="46">SUM(I20:L20)</f>
        <v>49.900000000000006</v>
      </c>
      <c r="R20" s="22">
        <f t="shared" ref="R20" si="47">SUM(M20:O20)</f>
        <v>35.200000000000003</v>
      </c>
      <c r="S20" s="23">
        <f t="shared" ref="S20" si="48">SUM(F20:J20)</f>
        <v>61.5</v>
      </c>
      <c r="T20" s="23">
        <f t="shared" ref="T20" si="49">SUM(K20:O20)</f>
        <v>59.900000000000006</v>
      </c>
      <c r="U20" s="11" t="s">
        <v>196</v>
      </c>
      <c r="V20" s="11" t="s">
        <v>197</v>
      </c>
      <c r="W20" s="13" t="s">
        <v>811</v>
      </c>
      <c r="X20" s="13" t="s">
        <v>933</v>
      </c>
      <c r="Y20" s="13" t="s">
        <v>232</v>
      </c>
      <c r="Z20" s="13" t="s">
        <v>136</v>
      </c>
      <c r="AA20" s="12">
        <v>10</v>
      </c>
      <c r="AB20" s="12">
        <v>8.6999999999999993</v>
      </c>
      <c r="AC20" s="12">
        <v>9.8000000000000007</v>
      </c>
      <c r="AD20" s="11" t="s">
        <v>163</v>
      </c>
      <c r="AE20" s="12">
        <v>-0.7</v>
      </c>
      <c r="AF20" s="12">
        <v>-0.6</v>
      </c>
      <c r="AG20" s="12">
        <v>0.3</v>
      </c>
      <c r="AH20" s="12">
        <v>-1.6</v>
      </c>
      <c r="AI20" s="12"/>
      <c r="AJ20" s="11" t="s">
        <v>270</v>
      </c>
      <c r="AK20" s="11" t="s">
        <v>270</v>
      </c>
      <c r="AL20" s="11" t="s">
        <v>159</v>
      </c>
      <c r="AM20" s="8"/>
      <c r="AN20" s="8" t="s">
        <v>1062</v>
      </c>
      <c r="AO20" s="27" t="s">
        <v>1063</v>
      </c>
    </row>
  </sheetData>
  <autoFilter ref="A1:AN2" xr:uid="{00000000-0009-0000-0000-000005000000}"/>
  <dataConsolidate/>
  <phoneticPr fontId="12"/>
  <conditionalFormatting sqref="F2:O2">
    <cfRule type="colorScale" priority="1851">
      <colorScale>
        <cfvo type="min"/>
        <cfvo type="percentile" val="50"/>
        <cfvo type="max"/>
        <color rgb="FFF8696B"/>
        <color rgb="FFFFEB84"/>
        <color rgb="FF63BE7B"/>
      </colorScale>
    </cfRule>
  </conditionalFormatting>
  <conditionalFormatting sqref="F3:O3">
    <cfRule type="colorScale" priority="37">
      <colorScale>
        <cfvo type="min"/>
        <cfvo type="percentile" val="50"/>
        <cfvo type="max"/>
        <color rgb="FFF8696B"/>
        <color rgb="FFFFEB84"/>
        <color rgb="FF63BE7B"/>
      </colorScale>
    </cfRule>
  </conditionalFormatting>
  <conditionalFormatting sqref="F4:O5">
    <cfRule type="colorScale" priority="33">
      <colorScale>
        <cfvo type="min"/>
        <cfvo type="percentile" val="50"/>
        <cfvo type="max"/>
        <color rgb="FFF8696B"/>
        <color rgb="FFFFEB84"/>
        <color rgb="FF63BE7B"/>
      </colorScale>
    </cfRule>
  </conditionalFormatting>
  <conditionalFormatting sqref="AD2:AD20">
    <cfRule type="containsText" dxfId="236" priority="50" operator="containsText" text="D">
      <formula>NOT(ISERROR(SEARCH("D",AD2)))</formula>
    </cfRule>
    <cfRule type="containsText" dxfId="235" priority="51" operator="containsText" text="S">
      <formula>NOT(ISERROR(SEARCH("S",AD2)))</formula>
    </cfRule>
    <cfRule type="containsText" dxfId="234" priority="52" operator="containsText" text="F">
      <formula>NOT(ISERROR(SEARCH("F",AD2)))</formula>
    </cfRule>
  </conditionalFormatting>
  <conditionalFormatting sqref="AD2:AM2 AD11:AM12">
    <cfRule type="containsText" dxfId="233" priority="53" operator="containsText" text="E">
      <formula>NOT(ISERROR(SEARCH("E",AD2)))</formula>
    </cfRule>
    <cfRule type="containsText" dxfId="232" priority="54" operator="containsText" text="B">
      <formula>NOT(ISERROR(SEARCH("B",AD2)))</formula>
    </cfRule>
    <cfRule type="containsText" dxfId="231" priority="55" operator="containsText" text="A">
      <formula>NOT(ISERROR(SEARCH("A",AD2)))</formula>
    </cfRule>
  </conditionalFormatting>
  <conditionalFormatting sqref="AD3:AM5">
    <cfRule type="containsText" dxfId="230" priority="30" operator="containsText" text="E">
      <formula>NOT(ISERROR(SEARCH("E",AD3)))</formula>
    </cfRule>
    <cfRule type="containsText" dxfId="229" priority="31" operator="containsText" text="B">
      <formula>NOT(ISERROR(SEARCH("B",AD3)))</formula>
    </cfRule>
    <cfRule type="containsText" dxfId="228" priority="32" operator="containsText" text="A">
      <formula>NOT(ISERROR(SEARCH("A",AD3)))</formula>
    </cfRule>
  </conditionalFormatting>
  <conditionalFormatting sqref="F6:O8">
    <cfRule type="colorScale" priority="29">
      <colorScale>
        <cfvo type="min"/>
        <cfvo type="percentile" val="50"/>
        <cfvo type="max"/>
        <color rgb="FFF8696B"/>
        <color rgb="FFFFEB84"/>
        <color rgb="FF63BE7B"/>
      </colorScale>
    </cfRule>
  </conditionalFormatting>
  <conditionalFormatting sqref="AD6:AM8">
    <cfRule type="containsText" dxfId="227" priority="26" operator="containsText" text="E">
      <formula>NOT(ISERROR(SEARCH("E",AD6)))</formula>
    </cfRule>
    <cfRule type="containsText" dxfId="226" priority="27" operator="containsText" text="B">
      <formula>NOT(ISERROR(SEARCH("B",AD6)))</formula>
    </cfRule>
    <cfRule type="containsText" dxfId="225" priority="28" operator="containsText" text="A">
      <formula>NOT(ISERROR(SEARCH("A",AD6)))</formula>
    </cfRule>
  </conditionalFormatting>
  <conditionalFormatting sqref="F9:O10">
    <cfRule type="colorScale" priority="25">
      <colorScale>
        <cfvo type="min"/>
        <cfvo type="percentile" val="50"/>
        <cfvo type="max"/>
        <color rgb="FFF8696B"/>
        <color rgb="FFFFEB84"/>
        <color rgb="FF63BE7B"/>
      </colorScale>
    </cfRule>
  </conditionalFormatting>
  <conditionalFormatting sqref="AD9:AM10">
    <cfRule type="containsText" dxfId="224" priority="22" operator="containsText" text="E">
      <formula>NOT(ISERROR(SEARCH("E",AD9)))</formula>
    </cfRule>
    <cfRule type="containsText" dxfId="223" priority="23" operator="containsText" text="B">
      <formula>NOT(ISERROR(SEARCH("B",AD9)))</formula>
    </cfRule>
    <cfRule type="containsText" dxfId="222" priority="24" operator="containsText" text="A">
      <formula>NOT(ISERROR(SEARCH("A",AD9)))</formula>
    </cfRule>
  </conditionalFormatting>
  <conditionalFormatting sqref="F11:O12">
    <cfRule type="colorScale" priority="2056">
      <colorScale>
        <cfvo type="min"/>
        <cfvo type="percentile" val="50"/>
        <cfvo type="max"/>
        <color rgb="FFF8696B"/>
        <color rgb="FFFFEB84"/>
        <color rgb="FF63BE7B"/>
      </colorScale>
    </cfRule>
  </conditionalFormatting>
  <conditionalFormatting sqref="AD13:AM14">
    <cfRule type="containsText" dxfId="221" priority="14" operator="containsText" text="E">
      <formula>NOT(ISERROR(SEARCH("E",AD13)))</formula>
    </cfRule>
    <cfRule type="containsText" dxfId="220" priority="15" operator="containsText" text="B">
      <formula>NOT(ISERROR(SEARCH("B",AD13)))</formula>
    </cfRule>
    <cfRule type="containsText" dxfId="219" priority="16" operator="containsText" text="A">
      <formula>NOT(ISERROR(SEARCH("A",AD13)))</formula>
    </cfRule>
  </conditionalFormatting>
  <conditionalFormatting sqref="F13:O14">
    <cfRule type="colorScale" priority="17">
      <colorScale>
        <cfvo type="min"/>
        <cfvo type="percentile" val="50"/>
        <cfvo type="max"/>
        <color rgb="FFF8696B"/>
        <color rgb="FFFFEB84"/>
        <color rgb="FF63BE7B"/>
      </colorScale>
    </cfRule>
  </conditionalFormatting>
  <conditionalFormatting sqref="AD15:AM17">
    <cfRule type="containsText" dxfId="218" priority="10" operator="containsText" text="E">
      <formula>NOT(ISERROR(SEARCH("E",AD15)))</formula>
    </cfRule>
    <cfRule type="containsText" dxfId="217" priority="11" operator="containsText" text="B">
      <formula>NOT(ISERROR(SEARCH("B",AD15)))</formula>
    </cfRule>
    <cfRule type="containsText" dxfId="216" priority="12" operator="containsText" text="A">
      <formula>NOT(ISERROR(SEARCH("A",AD15)))</formula>
    </cfRule>
  </conditionalFormatting>
  <conditionalFormatting sqref="F15:O16">
    <cfRule type="colorScale" priority="13">
      <colorScale>
        <cfvo type="min"/>
        <cfvo type="percentile" val="50"/>
        <cfvo type="max"/>
        <color rgb="FFF8696B"/>
        <color rgb="FFFFEB84"/>
        <color rgb="FF63BE7B"/>
      </colorScale>
    </cfRule>
  </conditionalFormatting>
  <conditionalFormatting sqref="F17:O17">
    <cfRule type="colorScale" priority="9">
      <colorScale>
        <cfvo type="min"/>
        <cfvo type="percentile" val="50"/>
        <cfvo type="max"/>
        <color rgb="FFF8696B"/>
        <color rgb="FFFFEB84"/>
        <color rgb="FF63BE7B"/>
      </colorScale>
    </cfRule>
  </conditionalFormatting>
  <conditionalFormatting sqref="AD18:AM19 AD19:AD20">
    <cfRule type="containsText" dxfId="10" priority="5" operator="containsText" text="E">
      <formula>NOT(ISERROR(SEARCH("E",AD18)))</formula>
    </cfRule>
    <cfRule type="containsText" dxfId="9" priority="6" operator="containsText" text="B">
      <formula>NOT(ISERROR(SEARCH("B",AD18)))</formula>
    </cfRule>
    <cfRule type="containsText" dxfId="8" priority="7" operator="containsText" text="A">
      <formula>NOT(ISERROR(SEARCH("A",AD18)))</formula>
    </cfRule>
  </conditionalFormatting>
  <conditionalFormatting sqref="F18:O19">
    <cfRule type="colorScale" priority="8">
      <colorScale>
        <cfvo type="min"/>
        <cfvo type="percentile" val="50"/>
        <cfvo type="max"/>
        <color rgb="FFF8696B"/>
        <color rgb="FFFFEB84"/>
        <color rgb="FF63BE7B"/>
      </colorScale>
    </cfRule>
  </conditionalFormatting>
  <conditionalFormatting sqref="AD20:AM20">
    <cfRule type="containsText" dxfId="7" priority="1" operator="containsText" text="E">
      <formula>NOT(ISERROR(SEARCH("E",AD20)))</formula>
    </cfRule>
    <cfRule type="containsText" dxfId="6" priority="2" operator="containsText" text="B">
      <formula>NOT(ISERROR(SEARCH("B",AD20)))</formula>
    </cfRule>
    <cfRule type="containsText" dxfId="5" priority="3" operator="containsText" text="A">
      <formula>NOT(ISERROR(SEARCH("A",AD20)))</formula>
    </cfRule>
  </conditionalFormatting>
  <conditionalFormatting sqref="F20:O20">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M2:AM20"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P15:T17 P18:T2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AE2" activePane="bottomRight" state="frozen"/>
      <selection activeCell="E18" sqref="E18"/>
      <selection pane="topRight" activeCell="E18" sqref="E18"/>
      <selection pane="bottomLeft" activeCell="E18" sqref="E18"/>
      <selection pane="bottomRight" activeCell="L9" sqref="L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SUM(F2:H2)</f>
        <v>37.5</v>
      </c>
      <c r="R2" s="22">
        <f>SUM(I2:M2)</f>
        <v>61.900000000000006</v>
      </c>
      <c r="S2" s="22">
        <f>SUM(N2:P2)</f>
        <v>34.4</v>
      </c>
      <c r="T2" s="23">
        <f>SUM(F2:J2)</f>
        <v>63.099999999999994</v>
      </c>
      <c r="U2" s="23">
        <f>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ref="Q3:Q4" si="0">SUM(F3:H3)</f>
        <v>37.200000000000003</v>
      </c>
      <c r="R3" s="22">
        <f t="shared" ref="R3:R4" si="1">SUM(I3:M3)</f>
        <v>66.2</v>
      </c>
      <c r="S3" s="22">
        <f t="shared" ref="S3:S4" si="2">SUM(N3:P3)</f>
        <v>33.299999999999997</v>
      </c>
      <c r="T3" s="23">
        <f t="shared" ref="T3:T4" si="3">SUM(F3:J3)</f>
        <v>64.2</v>
      </c>
      <c r="U3" s="23">
        <f t="shared" ref="U3:U4" si="4">SUM(L3:P3)</f>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ref="Q5:Q7" si="5">SUM(F5:H5)</f>
        <v>37.700000000000003</v>
      </c>
      <c r="R5" s="22">
        <f t="shared" ref="R5:R7" si="6">SUM(I5:M5)</f>
        <v>62.5</v>
      </c>
      <c r="S5" s="22">
        <f t="shared" ref="S5:S7" si="7">SUM(N5:P5)</f>
        <v>33.9</v>
      </c>
      <c r="T5" s="23">
        <f t="shared" ref="T5:T7" si="8">SUM(F5:J5)</f>
        <v>63.800000000000004</v>
      </c>
      <c r="U5" s="23">
        <f t="shared" ref="U5:U7" si="9">SUM(L5:P5)</f>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5"/>
        <v>37.299999999999997</v>
      </c>
      <c r="R6" s="22">
        <f t="shared" si="6"/>
        <v>65.7</v>
      </c>
      <c r="S6" s="22">
        <f t="shared" si="7"/>
        <v>36</v>
      </c>
      <c r="T6" s="23">
        <f t="shared" si="8"/>
        <v>63.4</v>
      </c>
      <c r="U6" s="23">
        <f t="shared" si="9"/>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5"/>
        <v>36.400000000000006</v>
      </c>
      <c r="R7" s="22">
        <f t="shared" si="6"/>
        <v>62.3</v>
      </c>
      <c r="S7" s="22">
        <f t="shared" si="7"/>
        <v>36.200000000000003</v>
      </c>
      <c r="T7" s="23">
        <f t="shared" si="8"/>
        <v>61.400000000000006</v>
      </c>
      <c r="U7" s="23">
        <f t="shared" si="9"/>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ref="Q8" si="10">SUM(F8:H8)</f>
        <v>35.700000000000003</v>
      </c>
      <c r="R8" s="22">
        <f t="shared" ref="R8" si="11">SUM(I8:M8)</f>
        <v>62.2</v>
      </c>
      <c r="S8" s="22">
        <f t="shared" ref="S8" si="12">SUM(N8:P8)</f>
        <v>35.299999999999997</v>
      </c>
      <c r="T8" s="23">
        <f t="shared" ref="T8" si="13">SUM(F8:J8)</f>
        <v>60.4</v>
      </c>
      <c r="U8" s="23">
        <f t="shared" ref="U8" si="14">SUM(L8:P8)</f>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ref="Q9" si="15">SUM(F9:H9)</f>
        <v>35.700000000000003</v>
      </c>
      <c r="R9" s="22">
        <f t="shared" ref="R9" si="16">SUM(I9:M9)</f>
        <v>61.2</v>
      </c>
      <c r="S9" s="22">
        <f t="shared" ref="S9" si="17">SUM(N9:P9)</f>
        <v>35.099999999999994</v>
      </c>
      <c r="T9" s="23">
        <f t="shared" ref="T9" si="18">SUM(F9:J9)</f>
        <v>60.4</v>
      </c>
      <c r="U9" s="23">
        <f t="shared" ref="U9" si="19">SUM(L9:P9)</f>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sheetData>
  <autoFilter ref="A1:AO2" xr:uid="{00000000-0009-0000-0000-000006000000}"/>
  <phoneticPr fontId="3"/>
  <conditionalFormatting sqref="F2:P2">
    <cfRule type="colorScale" priority="155">
      <colorScale>
        <cfvo type="min"/>
        <cfvo type="percentile" val="50"/>
        <cfvo type="max"/>
        <color rgb="FFF8696B"/>
        <color rgb="FFFFEB84"/>
        <color rgb="FF63BE7B"/>
      </colorScale>
    </cfRule>
  </conditionalFormatting>
  <conditionalFormatting sqref="F3:P4">
    <cfRule type="colorScale" priority="13">
      <colorScale>
        <cfvo type="min"/>
        <cfvo type="percentile" val="50"/>
        <cfvo type="max"/>
        <color rgb="FFF8696B"/>
        <color rgb="FFFFEB84"/>
        <color rgb="FF63BE7B"/>
      </colorScale>
    </cfRule>
  </conditionalFormatting>
  <conditionalFormatting sqref="F5:P7">
    <cfRule type="colorScale" priority="9">
      <colorScale>
        <cfvo type="min"/>
        <cfvo type="percentile" val="50"/>
        <cfvo type="max"/>
        <color rgb="FFF8696B"/>
        <color rgb="FFFFEB84"/>
        <color rgb="FF63BE7B"/>
      </colorScale>
    </cfRule>
  </conditionalFormatting>
  <conditionalFormatting sqref="AE2:AE9">
    <cfRule type="containsText" dxfId="215" priority="162" operator="containsText" text="D">
      <formula>NOT(ISERROR(SEARCH("D",AE2)))</formula>
    </cfRule>
    <cfRule type="containsText" dxfId="214" priority="163" operator="containsText" text="S">
      <formula>NOT(ISERROR(SEARCH("S",AE2)))</formula>
    </cfRule>
    <cfRule type="containsText" dxfId="213" priority="164" operator="containsText" text="F">
      <formula>NOT(ISERROR(SEARCH("F",AE2)))</formula>
    </cfRule>
    <cfRule type="containsText" dxfId="212" priority="165" operator="containsText" text="E">
      <formula>NOT(ISERROR(SEARCH("E",AE2)))</formula>
    </cfRule>
    <cfRule type="containsText" dxfId="211" priority="166" operator="containsText" text="B">
      <formula>NOT(ISERROR(SEARCH("B",AE2)))</formula>
    </cfRule>
    <cfRule type="containsText" dxfId="210" priority="167" operator="containsText" text="A">
      <formula>NOT(ISERROR(SEARCH("A",AE2)))</formula>
    </cfRule>
  </conditionalFormatting>
  <conditionalFormatting sqref="AK2:AN2">
    <cfRule type="containsText" dxfId="209" priority="507" operator="containsText" text="E">
      <formula>NOT(ISERROR(SEARCH("E",AK2)))</formula>
    </cfRule>
    <cfRule type="containsText" dxfId="208" priority="508" operator="containsText" text="B">
      <formula>NOT(ISERROR(SEARCH("B",AK2)))</formula>
    </cfRule>
    <cfRule type="containsText" dxfId="207" priority="509" operator="containsText" text="A">
      <formula>NOT(ISERROR(SEARCH("A",AK2)))</formula>
    </cfRule>
  </conditionalFormatting>
  <conditionalFormatting sqref="AK3:AN7">
    <cfRule type="containsText" dxfId="206" priority="10" operator="containsText" text="E">
      <formula>NOT(ISERROR(SEARCH("E",AK3)))</formula>
    </cfRule>
    <cfRule type="containsText" dxfId="205" priority="11" operator="containsText" text="B">
      <formula>NOT(ISERROR(SEARCH("B",AK3)))</formula>
    </cfRule>
    <cfRule type="containsText" dxfId="204" priority="12" operator="containsText" text="A">
      <formula>NOT(ISERROR(SEARCH("A",AK3)))</formula>
    </cfRule>
  </conditionalFormatting>
  <conditionalFormatting sqref="AN2:AN9">
    <cfRule type="containsText" dxfId="203" priority="318" operator="containsText" text="E">
      <formula>NOT(ISERROR(SEARCH("E",AN2)))</formula>
    </cfRule>
    <cfRule type="containsText" dxfId="202" priority="319" operator="containsText" text="B">
      <formula>NOT(ISERROR(SEARCH("B",AN2)))</formula>
    </cfRule>
    <cfRule type="containsText" dxfId="201" priority="320" operator="containsText" text="A">
      <formula>NOT(ISERROR(SEARCH("A",AN2)))</formula>
    </cfRule>
  </conditionalFormatting>
  <conditionalFormatting sqref="F8:P8">
    <cfRule type="colorScale" priority="5">
      <colorScale>
        <cfvo type="min"/>
        <cfvo type="percentile" val="50"/>
        <cfvo type="max"/>
        <color rgb="FFF8696B"/>
        <color rgb="FFFFEB84"/>
        <color rgb="FF63BE7B"/>
      </colorScale>
    </cfRule>
  </conditionalFormatting>
  <conditionalFormatting sqref="AK8:AN8">
    <cfRule type="containsText" dxfId="200" priority="6" operator="containsText" text="E">
      <formula>NOT(ISERROR(SEARCH("E",AK8)))</formula>
    </cfRule>
    <cfRule type="containsText" dxfId="199" priority="7" operator="containsText" text="B">
      <formula>NOT(ISERROR(SEARCH("B",AK8)))</formula>
    </cfRule>
    <cfRule type="containsText" dxfId="198" priority="8" operator="containsText" text="A">
      <formula>NOT(ISERROR(SEARCH("A",AK8)))</formula>
    </cfRule>
  </conditionalFormatting>
  <conditionalFormatting sqref="F9:P9">
    <cfRule type="colorScale" priority="1">
      <colorScale>
        <cfvo type="min"/>
        <cfvo type="percentile" val="50"/>
        <cfvo type="max"/>
        <color rgb="FFF8696B"/>
        <color rgb="FFFFEB84"/>
        <color rgb="FF63BE7B"/>
      </colorScale>
    </cfRule>
  </conditionalFormatting>
  <conditionalFormatting sqref="AK9:AN9">
    <cfRule type="containsText" dxfId="197" priority="2" operator="containsText" text="E">
      <formula>NOT(ISERROR(SEARCH("E",AK9)))</formula>
    </cfRule>
    <cfRule type="containsText" dxfId="196" priority="3" operator="containsText" text="B">
      <formula>NOT(ISERROR(SEARCH("B",AK9)))</formula>
    </cfRule>
    <cfRule type="containsText" dxfId="195" priority="4"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2023-10-25T08:01:35Z</dcterms:modified>
</cp:coreProperties>
</file>